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12"/>
  <workbookPr/>
  <mc:AlternateContent xmlns:mc="http://schemas.openxmlformats.org/markup-compatibility/2006">
    <mc:Choice Requires="x15">
      <x15ac:absPath xmlns:x15ac="http://schemas.microsoft.com/office/spreadsheetml/2010/11/ac" url="C:\Users\01494\Desktop\"/>
    </mc:Choice>
  </mc:AlternateContent>
  <xr:revisionPtr revIDLastSave="0" documentId="13_ncr:1_{4692A545-258A-4B39-AA78-9AC4A80BE98A}" xr6:coauthVersionLast="47" xr6:coauthVersionMax="47" xr10:uidLastSave="{00000000-0000-0000-0000-000000000000}"/>
  <workbookProtection workbookAlgorithmName="SHA-512" workbookHashValue="f2pmZ4FT81LwZG0KKixSIwLYNvbYTwXgNFnK3cv4lPK9T0LlaejPgiWrC7gdeNy9YI3+Z2BEZN6gRQq6cFhYJw==" workbookSaltValue="1bKc2qIWdedUdSUPQEpqbA==" workbookSpinCount="100000" lockStructure="1"/>
  <bookViews>
    <workbookView xWindow="-108" yWindow="-108" windowWidth="23256" windowHeight="12576" xr2:uid="{00000000-000D-0000-FFFF-FFFF00000000}"/>
  </bookViews>
  <sheets>
    <sheet name="入力用シート" sheetId="10" r:id="rId1"/>
    <sheet name="タカギ使用シート " sheetId="11" state="hidden" r:id="rId2"/>
    <sheet name="Sheet1" sheetId="13" state="hidden" r:id="rId3"/>
    <sheet name="新見積依頼シートについて" sheetId="12" state="hidden" r:id="rId4"/>
  </sheets>
  <definedNames>
    <definedName name="_xlnm._FilterDatabase" localSheetId="0" hidden="1">入力用シート!$D$15:$F$15</definedName>
    <definedName name="_xlnm.Print_Area" localSheetId="0">入力用シート!$A$1:$O$63</definedName>
    <definedName name="画像">INDIRECT(芝用灌水パーツ)</definedName>
    <definedName name="芝用スプリンクラーを使用">入力用シート!$BC$7</definedName>
    <definedName name="芝用灌水パーツ">入力用シート!$F$36</definedName>
    <definedName name="点滴チューブスリムを使用">入力用シート!$BC$1</definedName>
    <definedName name="必要無し">入力用シート!$BC$16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9" i="10" l="1"/>
  <c r="P36" i="10"/>
  <c r="P35" i="10"/>
  <c r="P40" i="10"/>
  <c r="P37" i="10"/>
  <c r="P10" i="10"/>
  <c r="P12" i="10"/>
  <c r="AD5" i="10"/>
  <c r="D4" i="10" s="1"/>
  <c r="D58" i="10" s="1"/>
  <c r="K34" i="10"/>
  <c r="D17" i="10"/>
  <c r="P51" i="10"/>
  <c r="P42" i="10"/>
  <c r="P49" i="10"/>
  <c r="P47" i="10"/>
  <c r="P45" i="10"/>
  <c r="P44" i="10"/>
  <c r="P41" i="10"/>
  <c r="P32" i="10"/>
  <c r="P31" i="10"/>
  <c r="P27" i="10"/>
  <c r="P17" i="10" l="1"/>
  <c r="Q2" i="11"/>
  <c r="P2" i="11"/>
  <c r="P28" i="10"/>
  <c r="P29" i="10"/>
  <c r="J35" i="10"/>
  <c r="P15" i="10"/>
  <c r="G42" i="10" l="1"/>
  <c r="P8" i="10"/>
  <c r="P9" i="10"/>
  <c r="P61" i="10"/>
  <c r="P6" i="10"/>
  <c r="AB2" i="11"/>
  <c r="AA2" i="11"/>
  <c r="P11" i="10"/>
  <c r="P18" i="10" l="1"/>
  <c r="P43" i="10"/>
  <c r="P4" i="10"/>
  <c r="P16" i="10"/>
  <c r="P14" i="10"/>
  <c r="P62" i="10"/>
  <c r="P34" i="10"/>
  <c r="P26" i="10"/>
  <c r="P25" i="10"/>
  <c r="P24" i="10"/>
  <c r="P22" i="10"/>
  <c r="P21" i="10"/>
  <c r="P20" i="10"/>
  <c r="P13" i="10"/>
  <c r="P33" i="10"/>
  <c r="P30" i="10"/>
  <c r="P23" i="10"/>
  <c r="P5" i="10"/>
  <c r="G30" i="10"/>
  <c r="Z2" i="11" l="1"/>
  <c r="W2" i="11"/>
  <c r="V2" i="11"/>
  <c r="U2" i="11"/>
  <c r="T2" i="11"/>
  <c r="S2" i="11"/>
  <c r="R2" i="11"/>
  <c r="O2" i="11"/>
  <c r="N2" i="11"/>
  <c r="M2" i="11"/>
  <c r="L2" i="11"/>
  <c r="K2" i="11"/>
  <c r="J2" i="11"/>
  <c r="I2" i="11"/>
  <c r="H2" i="11"/>
  <c r="G2" i="11"/>
  <c r="F2" i="11"/>
  <c r="E2" i="11"/>
  <c r="D2" i="11"/>
  <c r="C2" i="11"/>
  <c r="B2" i="11"/>
  <c r="A2" i="11"/>
  <c r="Y2" i="11"/>
  <c r="X2" i="11"/>
  <c r="AC5" i="10"/>
</calcChain>
</file>

<file path=xl/sharedStrings.xml><?xml version="1.0" encoding="utf-8"?>
<sst xmlns="http://schemas.openxmlformats.org/spreadsheetml/2006/main" count="396" uniqueCount="149">
  <si>
    <t>ON</t>
  </si>
  <si>
    <t>ガイドを使用する</t>
    <rPh sb="4" eb="6">
      <t>シヨウ</t>
    </rPh>
    <phoneticPr fontId="1"/>
  </si>
  <si>
    <t>株式会社タカギ　自動灌水システム  プランニング依頼シート</t>
    <rPh sb="8" eb="10">
      <t>ジドウ</t>
    </rPh>
    <rPh sb="10" eb="12">
      <t>カンスイ</t>
    </rPh>
    <phoneticPr fontId="1"/>
  </si>
  <si>
    <t>提出先の情報・依頼区分</t>
    <rPh sb="0" eb="2">
      <t>テイシュツ</t>
    </rPh>
    <rPh sb="2" eb="3">
      <t>サキ</t>
    </rPh>
    <rPh sb="4" eb="6">
      <t>ジョウホウ</t>
    </rPh>
    <rPh sb="7" eb="9">
      <t>イライ</t>
    </rPh>
    <rPh sb="9" eb="11">
      <t>クブン</t>
    </rPh>
    <phoneticPr fontId="1"/>
  </si>
  <si>
    <t>祭日リスト</t>
    <rPh sb="0" eb="2">
      <t>サイジツ</t>
    </rPh>
    <phoneticPr fontId="1"/>
  </si>
  <si>
    <t>北海道</t>
    <phoneticPr fontId="1"/>
  </si>
  <si>
    <t>東</t>
    <phoneticPr fontId="1"/>
  </si>
  <si>
    <t>貴社名</t>
    <rPh sb="0" eb="2">
      <t>キシャ</t>
    </rPh>
    <rPh sb="2" eb="3">
      <t>メイ</t>
    </rPh>
    <phoneticPr fontId="1"/>
  </si>
  <si>
    <t>担当者名 ふりがな</t>
    <rPh sb="0" eb="3">
      <t>タントウシャ</t>
    </rPh>
    <rPh sb="3" eb="4">
      <t>メイ</t>
    </rPh>
    <phoneticPr fontId="1"/>
  </si>
  <si>
    <t>日付</t>
  </si>
  <si>
    <t>曜日</t>
  </si>
  <si>
    <t>名称</t>
  </si>
  <si>
    <t>青森県</t>
  </si>
  <si>
    <t>支店名</t>
    <phoneticPr fontId="1"/>
  </si>
  <si>
    <t>担当者名</t>
    <rPh sb="0" eb="3">
      <t>タントウシャ</t>
    </rPh>
    <rPh sb="3" eb="4">
      <t>メイ</t>
    </rPh>
    <phoneticPr fontId="1"/>
  </si>
  <si>
    <t>様</t>
    <rPh sb="0" eb="1">
      <t>サマ</t>
    </rPh>
    <phoneticPr fontId="1"/>
  </si>
  <si>
    <t>日</t>
  </si>
  <si>
    <t>元日</t>
  </si>
  <si>
    <t>岩手県</t>
  </si>
  <si>
    <t>部署名</t>
    <phoneticPr fontId="1"/>
  </si>
  <si>
    <t>メールアドレス(提出先)</t>
    <rPh sb="8" eb="10">
      <t>テイシュツ</t>
    </rPh>
    <rPh sb="10" eb="11">
      <t>サキ</t>
    </rPh>
    <phoneticPr fontId="1"/>
  </si>
  <si>
    <t>月</t>
  </si>
  <si>
    <t>振替休日</t>
  </si>
  <si>
    <t>宮城県</t>
  </si>
  <si>
    <t>電話番号</t>
    <phoneticPr fontId="1"/>
  </si>
  <si>
    <t>繋がりやすい電話番号</t>
    <rPh sb="0" eb="1">
      <t>ツナ</t>
    </rPh>
    <rPh sb="6" eb="8">
      <t>デンワ</t>
    </rPh>
    <rPh sb="8" eb="10">
      <t>バンゴウ</t>
    </rPh>
    <phoneticPr fontId="1"/>
  </si>
  <si>
    <t>成人の日</t>
  </si>
  <si>
    <t>秋田県</t>
  </si>
  <si>
    <t>土</t>
  </si>
  <si>
    <t>建国記念の日</t>
  </si>
  <si>
    <t>山形県</t>
  </si>
  <si>
    <t>メールアドレス 02（CC用）</t>
    <rPh sb="13" eb="14">
      <t>ヨウ</t>
    </rPh>
    <phoneticPr fontId="1"/>
  </si>
  <si>
    <t>メールアドレス 03（CC用）</t>
    <rPh sb="13" eb="14">
      <t>ヨウ</t>
    </rPh>
    <phoneticPr fontId="1"/>
  </si>
  <si>
    <t>昭和の日</t>
  </si>
  <si>
    <t>茨城県</t>
  </si>
  <si>
    <t>春分の日</t>
  </si>
  <si>
    <t>福島県</t>
  </si>
  <si>
    <t>依頼区分</t>
    <rPh sb="0" eb="2">
      <t>イライ</t>
    </rPh>
    <rPh sb="2" eb="4">
      <t>クブン</t>
    </rPh>
    <phoneticPr fontId="1"/>
  </si>
  <si>
    <t>変更依頼時は見積ＮＯを記入願います</t>
    <phoneticPr fontId="1"/>
  </si>
  <si>
    <t>水</t>
  </si>
  <si>
    <t>憲法記念日</t>
  </si>
  <si>
    <t>栃木県</t>
  </si>
  <si>
    <t>木</t>
  </si>
  <si>
    <t>みどりの日</t>
  </si>
  <si>
    <t>群馬県</t>
  </si>
  <si>
    <t>金</t>
  </si>
  <si>
    <t>こどもの日</t>
  </si>
  <si>
    <t>埼玉県</t>
  </si>
  <si>
    <t>海の日</t>
  </si>
  <si>
    <t>千葉県</t>
  </si>
  <si>
    <t>プランニング希望納期</t>
    <rPh sb="6" eb="8">
      <t>キボウ</t>
    </rPh>
    <rPh sb="8" eb="10">
      <t>ノウキ</t>
    </rPh>
    <phoneticPr fontId="1"/>
  </si>
  <si>
    <t>山の日</t>
  </si>
  <si>
    <t>東京都</t>
  </si>
  <si>
    <t>敬老の日</t>
  </si>
  <si>
    <t>神奈川県</t>
  </si>
  <si>
    <t>5営業日程で返信致します。</t>
    <phoneticPr fontId="1"/>
  </si>
  <si>
    <t>※短納期・ラフ図でのご依頼時、プラン図無しの　概算見積書で返信させて頂く場合があります。</t>
    <rPh sb="1" eb="4">
      <t>タンノウキ</t>
    </rPh>
    <rPh sb="7" eb="8">
      <t>ズ</t>
    </rPh>
    <rPh sb="11" eb="13">
      <t>イライ</t>
    </rPh>
    <rPh sb="13" eb="14">
      <t>ジ</t>
    </rPh>
    <rPh sb="18" eb="19">
      <t>ズ</t>
    </rPh>
    <rPh sb="19" eb="20">
      <t>ナ</t>
    </rPh>
    <rPh sb="23" eb="25">
      <t>ガイサン</t>
    </rPh>
    <rPh sb="25" eb="27">
      <t>ミツ</t>
    </rPh>
    <rPh sb="27" eb="28">
      <t>ショ</t>
    </rPh>
    <rPh sb="29" eb="31">
      <t>ヘンシン</t>
    </rPh>
    <rPh sb="34" eb="35">
      <t>イタダ</t>
    </rPh>
    <rPh sb="36" eb="38">
      <t>バアイ</t>
    </rPh>
    <phoneticPr fontId="1"/>
  </si>
  <si>
    <t>秋分の日</t>
  </si>
  <si>
    <t>新潟県</t>
  </si>
  <si>
    <t>見積回答希望納期</t>
    <rPh sb="0" eb="2">
      <t>ミツモリ</t>
    </rPh>
    <rPh sb="2" eb="4">
      <t>カイトウ</t>
    </rPh>
    <rPh sb="4" eb="6">
      <t>キボウ</t>
    </rPh>
    <rPh sb="6" eb="8">
      <t>ノウキ</t>
    </rPh>
    <phoneticPr fontId="1"/>
  </si>
  <si>
    <t>体育の日</t>
  </si>
  <si>
    <t>富山県</t>
  </si>
  <si>
    <t>西</t>
    <phoneticPr fontId="1"/>
  </si>
  <si>
    <t>文化の日</t>
  </si>
  <si>
    <t>石川県</t>
  </si>
  <si>
    <t>確認情報</t>
    <rPh sb="0" eb="2">
      <t>カクニン</t>
    </rPh>
    <rPh sb="2" eb="4">
      <t>ジョウホウ</t>
    </rPh>
    <phoneticPr fontId="1"/>
  </si>
  <si>
    <t>勤労感謝の日</t>
  </si>
  <si>
    <t>福井県</t>
  </si>
  <si>
    <t>天皇誕生日</t>
  </si>
  <si>
    <t>山梨県</t>
  </si>
  <si>
    <t>物件名（邸名）</t>
    <rPh sb="0" eb="2">
      <t>ブッケン</t>
    </rPh>
    <rPh sb="2" eb="3">
      <t>メイ</t>
    </rPh>
    <rPh sb="4" eb="5">
      <t>テイ</t>
    </rPh>
    <rPh sb="5" eb="6">
      <t>メイ</t>
    </rPh>
    <phoneticPr fontId="1"/>
  </si>
  <si>
    <t>様邸</t>
    <rPh sb="0" eb="1">
      <t>サマ</t>
    </rPh>
    <rPh sb="1" eb="2">
      <t>テイ</t>
    </rPh>
    <phoneticPr fontId="1"/>
  </si>
  <si>
    <t>長野県</t>
  </si>
  <si>
    <t>ハウスメーカー名</t>
    <rPh sb="7" eb="8">
      <t>メイ</t>
    </rPh>
    <phoneticPr fontId="1"/>
  </si>
  <si>
    <t>岐阜県</t>
  </si>
  <si>
    <t>ハウスメーカー支店名・部署名</t>
    <rPh sb="7" eb="10">
      <t>シテンメイ</t>
    </rPh>
    <rPh sb="11" eb="13">
      <t>ブショ</t>
    </rPh>
    <rPh sb="13" eb="14">
      <t>メイ</t>
    </rPh>
    <phoneticPr fontId="1"/>
  </si>
  <si>
    <t>静岡県</t>
  </si>
  <si>
    <t>物件住所</t>
    <rPh sb="0" eb="2">
      <t>ブッケン</t>
    </rPh>
    <rPh sb="2" eb="4">
      <t>ジュウショ</t>
    </rPh>
    <phoneticPr fontId="1"/>
  </si>
  <si>
    <t>愛知県</t>
  </si>
  <si>
    <t>物件区分</t>
    <phoneticPr fontId="1"/>
  </si>
  <si>
    <t>三重県</t>
  </si>
  <si>
    <t>新築/既築</t>
    <phoneticPr fontId="1"/>
  </si>
  <si>
    <t>滋賀県</t>
  </si>
  <si>
    <t>物件状況</t>
    <rPh sb="0" eb="2">
      <t>ブッケン</t>
    </rPh>
    <rPh sb="2" eb="4">
      <t>ジョウキョウ</t>
    </rPh>
    <phoneticPr fontId="1"/>
  </si>
  <si>
    <t>京都府</t>
  </si>
  <si>
    <t>大阪府</t>
  </si>
  <si>
    <t>渡り配管の方法</t>
    <rPh sb="0" eb="1">
      <t>ワタ</t>
    </rPh>
    <rPh sb="2" eb="4">
      <t>ハイカン</t>
    </rPh>
    <rPh sb="5" eb="7">
      <t>ホウホウ</t>
    </rPh>
    <phoneticPr fontId="1"/>
  </si>
  <si>
    <t>兵庫県</t>
  </si>
  <si>
    <t>芝生灌水について</t>
    <rPh sb="0" eb="2">
      <t>シバフ</t>
    </rPh>
    <rPh sb="2" eb="4">
      <t>カンスイ</t>
    </rPh>
    <phoneticPr fontId="1"/>
  </si>
  <si>
    <t>奈良県</t>
  </si>
  <si>
    <t>和歌山県</t>
  </si>
  <si>
    <t>水栓の位置</t>
    <rPh sb="0" eb="2">
      <t>スイセン</t>
    </rPh>
    <rPh sb="3" eb="5">
      <t>イチ</t>
    </rPh>
    <phoneticPr fontId="1"/>
  </si>
  <si>
    <t>※ 指定の場合は分かりやすく指示してください</t>
    <phoneticPr fontId="1"/>
  </si>
  <si>
    <t>鳥取県</t>
  </si>
  <si>
    <t>水栓の数　［箇所］</t>
    <rPh sb="0" eb="1">
      <t>スイ</t>
    </rPh>
    <rPh sb="1" eb="2">
      <t>セン</t>
    </rPh>
    <rPh sb="3" eb="4">
      <t>カズ</t>
    </rPh>
    <rPh sb="6" eb="8">
      <t>カショ</t>
    </rPh>
    <phoneticPr fontId="1"/>
  </si>
  <si>
    <t>島根県</t>
  </si>
  <si>
    <t>水栓の種類</t>
    <rPh sb="0" eb="2">
      <t>スイセン</t>
    </rPh>
    <rPh sb="3" eb="5">
      <t>シュルイ</t>
    </rPh>
    <phoneticPr fontId="1"/>
  </si>
  <si>
    <t>※ご指定が無い場合は立水栓でご提案いたします。</t>
    <phoneticPr fontId="1"/>
  </si>
  <si>
    <t>岡山県</t>
  </si>
  <si>
    <t>立水栓用タイマーBOX</t>
    <phoneticPr fontId="1"/>
  </si>
  <si>
    <t>（定価：\10,000＋税）　イメージ写真↗"</t>
    <phoneticPr fontId="1"/>
  </si>
  <si>
    <t>広島県</t>
  </si>
  <si>
    <t>首振り蛇口ジョイントパイプ</t>
    <phoneticPr fontId="1"/>
  </si>
  <si>
    <t>山口県</t>
  </si>
  <si>
    <t>徳島県</t>
  </si>
  <si>
    <r>
      <rPr>
        <sz val="10"/>
        <color theme="1"/>
        <rFont val="ＭＳ Ｐゴシック"/>
        <family val="3"/>
        <charset val="128"/>
        <scheme val="minor"/>
      </rPr>
      <t>その他申し送り欄</t>
    </r>
    <r>
      <rPr>
        <sz val="11"/>
        <color theme="1"/>
        <rFont val="ＭＳ Ｐゴシック"/>
        <family val="2"/>
        <charset val="128"/>
        <scheme val="minor"/>
      </rPr>
      <t xml:space="preserve">
</t>
    </r>
    <r>
      <rPr>
        <sz val="8"/>
        <color theme="1"/>
        <rFont val="ＭＳ Ｐゴシック"/>
        <family val="3"/>
        <charset val="128"/>
        <scheme val="minor"/>
      </rPr>
      <t>（自由形式で
ご記入ください。）</t>
    </r>
    <rPh sb="2" eb="3">
      <t>タ</t>
    </rPh>
    <rPh sb="3" eb="4">
      <t>モウ</t>
    </rPh>
    <rPh sb="5" eb="6">
      <t>オク</t>
    </rPh>
    <rPh sb="7" eb="8">
      <t>ラン</t>
    </rPh>
    <rPh sb="10" eb="12">
      <t>ジユウ</t>
    </rPh>
    <rPh sb="12" eb="14">
      <t>ケイシキ</t>
    </rPh>
    <rPh sb="17" eb="19">
      <t>キニュウ</t>
    </rPh>
    <phoneticPr fontId="1"/>
  </si>
  <si>
    <t>香川県</t>
  </si>
  <si>
    <t>愛媛県</t>
  </si>
  <si>
    <t>高知県</t>
  </si>
  <si>
    <t>火</t>
  </si>
  <si>
    <t>福岡県</t>
  </si>
  <si>
    <t>佐賀県</t>
  </si>
  <si>
    <t>長崎県</t>
  </si>
  <si>
    <t>★タイマー1台につき、約50㎡の潅水が可能です。</t>
    <rPh sb="6" eb="7">
      <t>ダイ</t>
    </rPh>
    <rPh sb="11" eb="12">
      <t>ヤク</t>
    </rPh>
    <rPh sb="16" eb="18">
      <t>カンスイ</t>
    </rPh>
    <rPh sb="19" eb="21">
      <t>カノウ</t>
    </rPh>
    <phoneticPr fontId="33"/>
  </si>
  <si>
    <t>熊本県</t>
  </si>
  <si>
    <t>（ただし、渡り配管を使用したり、植栽地が水栓から離れている場合には水圧の低下を</t>
    <phoneticPr fontId="1"/>
  </si>
  <si>
    <t>大分県</t>
  </si>
  <si>
    <t>考慮してタイマーを２台以上に分ける場合があります）</t>
    <rPh sb="0" eb="2">
      <t>コウリョ</t>
    </rPh>
    <rPh sb="11" eb="13">
      <t>イジョウ</t>
    </rPh>
    <phoneticPr fontId="1"/>
  </si>
  <si>
    <t>宮崎県</t>
  </si>
  <si>
    <t>鹿児島県</t>
  </si>
  <si>
    <r>
      <t>★管理上、タイマー設置台数を1物件につき</t>
    </r>
    <r>
      <rPr>
        <b/>
        <sz val="11"/>
        <color rgb="FFFF0000"/>
        <rFont val="ＭＳ Ｐゴシック"/>
        <family val="3"/>
        <charset val="128"/>
        <scheme val="minor"/>
      </rPr>
      <t>6台</t>
    </r>
    <r>
      <rPr>
        <b/>
        <sz val="11"/>
        <color theme="1"/>
        <rFont val="ＭＳ Ｐゴシック"/>
        <family val="3"/>
        <charset val="128"/>
        <scheme val="minor"/>
      </rPr>
      <t>とさせていただきます。</t>
    </r>
    <phoneticPr fontId="33"/>
  </si>
  <si>
    <t>沖縄県</t>
  </si>
  <si>
    <t>※6台以上必要な場合は、別途相談させてください。</t>
    <phoneticPr fontId="1"/>
  </si>
  <si>
    <t>プランニングに関するご質問は下記 ‹自動灌水システムプランニング受付窓口›　までご連絡ください。</t>
    <rPh sb="7" eb="8">
      <t>カン</t>
    </rPh>
    <rPh sb="11" eb="13">
      <t>シツモン</t>
    </rPh>
    <rPh sb="14" eb="16">
      <t>カキ</t>
    </rPh>
    <rPh sb="18" eb="20">
      <t>ジドウ</t>
    </rPh>
    <rPh sb="20" eb="22">
      <t>カンスイ</t>
    </rPh>
    <rPh sb="32" eb="34">
      <t>ウケツケ</t>
    </rPh>
    <rPh sb="34" eb="36">
      <t>マドグチ</t>
    </rPh>
    <rPh sb="41" eb="43">
      <t>レンラク</t>
    </rPh>
    <phoneticPr fontId="1"/>
  </si>
  <si>
    <t>｜受付アドレス.</t>
    <rPh sb="1" eb="3">
      <t>ウケツケ</t>
    </rPh>
    <phoneticPr fontId="1"/>
  </si>
  <si>
    <t>w-mizuyari@takagi.co.jp</t>
    <phoneticPr fontId="1"/>
  </si>
  <si>
    <t>貴社名</t>
    <phoneticPr fontId="1"/>
  </si>
  <si>
    <t>支店名</t>
    <rPh sb="0" eb="3">
      <t>シテンメイ</t>
    </rPh>
    <phoneticPr fontId="1"/>
  </si>
  <si>
    <t>部署名</t>
    <rPh sb="0" eb="2">
      <t>ブショ</t>
    </rPh>
    <rPh sb="2" eb="3">
      <t>メイ</t>
    </rPh>
    <phoneticPr fontId="1"/>
  </si>
  <si>
    <t>貴社電話番号</t>
    <phoneticPr fontId="1"/>
  </si>
  <si>
    <t>担当者名ふりがな</t>
    <rPh sb="0" eb="3">
      <t>タントウシャ</t>
    </rPh>
    <rPh sb="3" eb="4">
      <t>メイ</t>
    </rPh>
    <phoneticPr fontId="1"/>
  </si>
  <si>
    <t>担当者電話番号</t>
    <rPh sb="0" eb="2">
      <t>タントウ</t>
    </rPh>
    <rPh sb="2" eb="3">
      <t>シャ</t>
    </rPh>
    <rPh sb="3" eb="5">
      <t>デンワ</t>
    </rPh>
    <rPh sb="5" eb="7">
      <t>バンゴウ</t>
    </rPh>
    <phoneticPr fontId="1"/>
  </si>
  <si>
    <t>担当者メールアドレス</t>
    <rPh sb="0" eb="3">
      <t>タントウシャ</t>
    </rPh>
    <phoneticPr fontId="1"/>
  </si>
  <si>
    <t>依頼の種類</t>
    <rPh sb="0" eb="2">
      <t>イライ</t>
    </rPh>
    <rPh sb="3" eb="5">
      <t>シュルイ</t>
    </rPh>
    <phoneticPr fontId="1"/>
  </si>
  <si>
    <t>過去の見積りNO.</t>
    <phoneticPr fontId="1"/>
  </si>
  <si>
    <t>見積り返信希望納期</t>
    <rPh sb="0" eb="2">
      <t>ミツモ</t>
    </rPh>
    <rPh sb="3" eb="5">
      <t>ヘンシン</t>
    </rPh>
    <rPh sb="5" eb="7">
      <t>キボウ</t>
    </rPh>
    <rPh sb="7" eb="9">
      <t>ノウキ</t>
    </rPh>
    <phoneticPr fontId="1"/>
  </si>
  <si>
    <t>ハウスメーカー 支店名</t>
    <rPh sb="8" eb="11">
      <t>シテンメイ</t>
    </rPh>
    <phoneticPr fontId="1"/>
  </si>
  <si>
    <t>新築/既築</t>
    <rPh sb="0" eb="2">
      <t>シンチク</t>
    </rPh>
    <rPh sb="3" eb="4">
      <t>キ</t>
    </rPh>
    <rPh sb="4" eb="5">
      <t>キズ</t>
    </rPh>
    <phoneticPr fontId="1"/>
  </si>
  <si>
    <t>物件区分</t>
    <rPh sb="0" eb="2">
      <t>ブッケン</t>
    </rPh>
    <rPh sb="2" eb="4">
      <t>クブン</t>
    </rPh>
    <phoneticPr fontId="1"/>
  </si>
  <si>
    <t>芝生灌水</t>
    <rPh sb="0" eb="2">
      <t>シバフ</t>
    </rPh>
    <rPh sb="2" eb="4">
      <t>カンスイ</t>
    </rPh>
    <phoneticPr fontId="1"/>
  </si>
  <si>
    <t>水栓の数</t>
    <rPh sb="0" eb="1">
      <t>スイ</t>
    </rPh>
    <rPh sb="1" eb="2">
      <t>セン</t>
    </rPh>
    <rPh sb="3" eb="4">
      <t>カズ</t>
    </rPh>
    <phoneticPr fontId="1"/>
  </si>
  <si>
    <t>立水栓用ﾀｲﾏｰBOX</t>
  </si>
  <si>
    <t>首振り蛇口ｼﾞｮｲﾝﾄﾊﾟｲﾌﾟ</t>
  </si>
  <si>
    <r>
      <t xml:space="preserve">その他申し送り欄
</t>
    </r>
    <r>
      <rPr>
        <sz val="8"/>
        <color theme="1"/>
        <rFont val="ＭＳ Ｐゴシック"/>
        <family val="3"/>
        <charset val="128"/>
        <scheme val="minor"/>
      </rPr>
      <t>（自由形式でご記入ください。）</t>
    </r>
    <rPh sb="2" eb="3">
      <t>タ</t>
    </rPh>
    <rPh sb="3" eb="4">
      <t>モウ</t>
    </rPh>
    <rPh sb="5" eb="6">
      <t>オク</t>
    </rPh>
    <rPh sb="7" eb="8">
      <t>ラン</t>
    </rPh>
    <rPh sb="10" eb="12">
      <t>ジユウ</t>
    </rPh>
    <rPh sb="12" eb="14">
      <t>ケイシキ</t>
    </rPh>
    <rPh sb="16" eb="18">
      <t>キニュウ</t>
    </rPh>
    <phoneticPr fontId="1"/>
  </si>
  <si>
    <t>CCメールアドレス02</t>
    <phoneticPr fontId="1"/>
  </si>
  <si>
    <t>CCメールアドレス03</t>
    <phoneticPr fontId="1"/>
  </si>
  <si>
    <t>↑管理シート</t>
    <phoneticPr fontId="1"/>
  </si>
  <si>
    <t>シートAとシートBをセットにして渡す。</t>
    <rPh sb="16" eb="17">
      <t>ワタ</t>
    </rPh>
    <phoneticPr fontId="1"/>
  </si>
  <si>
    <t>入力はシートAへ。シートBは自動反映。</t>
    <rPh sb="0" eb="2">
      <t>ニュウリョク</t>
    </rPh>
    <rPh sb="14" eb="16">
      <t>ジドウ</t>
    </rPh>
    <rPh sb="16" eb="18">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</si>
</sst>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箇&quot;&quot;所&quot;"/>
  </numFmts>
  <fonts count="35">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0"/>
      <name val="ＭＳ Ｐゴシック"/>
      <family val="2"/>
      <charset val="128"/>
      <scheme val="minor"/>
    </font>
    <font>
      <b/>
      <sz val="11"/>
      <color theme="0"/>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b/>
      <sz val="11"/>
      <color rgb="FF00B0F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2"/>
      <charset val="128"/>
      <scheme val="minor"/>
    </font>
    <font>
      <sz val="8"/>
      <color theme="0" tint="-0.14999847407452621"/>
      <name val="ＭＳ Ｐゴシック"/>
      <family val="2"/>
      <charset val="128"/>
      <scheme val="minor"/>
    </font>
    <font>
      <sz val="8"/>
      <color theme="0" tint="-0.14999847407452621"/>
      <name val="ＭＳ Ｐゴシック"/>
      <family val="3"/>
      <charset val="128"/>
      <scheme val="minor"/>
    </font>
    <font>
      <sz val="8"/>
      <color theme="0" tint="-4.9989318521683403E-2"/>
      <name val="ＭＳ Ｐゴシック"/>
      <family val="2"/>
      <charset val="128"/>
      <scheme val="minor"/>
    </font>
    <font>
      <sz val="11"/>
      <color theme="0" tint="-0.34998626667073579"/>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8"/>
      <color rgb="FFFF0000"/>
      <name val="ＭＳ Ｐゴシック"/>
      <family val="2"/>
      <charset val="128"/>
      <scheme val="minor"/>
    </font>
    <font>
      <sz val="8"/>
      <color rgb="FFFF0000"/>
      <name val="ＭＳ Ｐゴシック"/>
      <family val="3"/>
      <charset val="128"/>
      <scheme val="minor"/>
    </font>
    <font>
      <b/>
      <sz val="11"/>
      <color theme="1"/>
      <name val="HGｺﾞｼｯｸM"/>
      <family val="3"/>
      <charset val="128"/>
    </font>
    <font>
      <sz val="11"/>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sz val="9"/>
      <color rgb="FF00B0F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6"/>
      <name val="Meiryo UI"/>
      <family val="2"/>
      <charset val="128"/>
    </font>
    <font>
      <b/>
      <sz val="9"/>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tint="0.79998168889431442"/>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ck">
        <color rgb="FFC5D4FF"/>
      </left>
      <right style="thick">
        <color rgb="FFC5D4FF"/>
      </right>
      <top style="thick">
        <color rgb="FFC5D4FF"/>
      </top>
      <bottom style="thick">
        <color rgb="FFC5D4FF"/>
      </bottom>
      <diagonal/>
    </border>
    <border>
      <left style="thick">
        <color rgb="FFC5D4FF"/>
      </left>
      <right/>
      <top/>
      <bottom/>
      <diagonal/>
    </border>
    <border>
      <left/>
      <right/>
      <top style="thick">
        <color rgb="FFC5D4FF"/>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150">
    <xf numFmtId="0" fontId="0" fillId="0" borderId="0" xfId="0">
      <alignment vertical="center"/>
    </xf>
    <xf numFmtId="0" fontId="0" fillId="0" borderId="4" xfId="0" applyBorder="1">
      <alignment vertical="center"/>
    </xf>
    <xf numFmtId="0" fontId="0" fillId="3" borderId="4" xfId="0" applyFill="1" applyBorder="1">
      <alignment vertical="center"/>
    </xf>
    <xf numFmtId="14" fontId="0" fillId="0" borderId="4" xfId="0" applyNumberFormat="1" applyBorder="1">
      <alignment vertical="center"/>
    </xf>
    <xf numFmtId="0" fontId="0" fillId="3" borderId="4" xfId="0" applyFill="1" applyBorder="1" applyAlignment="1" applyProtection="1">
      <alignment horizontal="center" vertical="center"/>
      <protection locked="0"/>
    </xf>
    <xf numFmtId="0" fontId="0" fillId="2" borderId="0" xfId="0" applyFill="1">
      <alignment vertical="center"/>
    </xf>
    <xf numFmtId="0" fontId="10" fillId="2" borderId="0" xfId="0" applyFont="1" applyFill="1" applyAlignment="1">
      <alignment vertical="center" shrinkToFit="1"/>
    </xf>
    <xf numFmtId="0" fontId="20" fillId="2" borderId="0" xfId="0" applyFont="1" applyFill="1">
      <alignment vertical="center"/>
    </xf>
    <xf numFmtId="0" fontId="0" fillId="3" borderId="0" xfId="0" applyFill="1">
      <alignment vertical="center"/>
    </xf>
    <xf numFmtId="0" fontId="11" fillId="2" borderId="0" xfId="0" applyFont="1" applyFill="1" applyAlignment="1">
      <alignment vertical="center" shrinkToFit="1"/>
    </xf>
    <xf numFmtId="0" fontId="5" fillId="3" borderId="0" xfId="0" applyFont="1" applyFill="1" applyAlignment="1">
      <alignment horizontal="center" vertical="center"/>
    </xf>
    <xf numFmtId="0" fontId="11" fillId="2" borderId="9" xfId="0" applyFont="1" applyFill="1" applyBorder="1" applyAlignment="1">
      <alignment vertical="center" shrinkToFit="1"/>
    </xf>
    <xf numFmtId="0" fontId="18" fillId="2" borderId="9" xfId="0" applyFont="1" applyFill="1" applyBorder="1">
      <alignment vertical="center"/>
    </xf>
    <xf numFmtId="0" fontId="19" fillId="2" borderId="9" xfId="0" applyFont="1" applyFill="1" applyBorder="1">
      <alignment vertical="center"/>
    </xf>
    <xf numFmtId="0" fontId="0" fillId="3" borderId="0" xfId="0" applyFill="1" applyAlignment="1">
      <alignment horizontal="center" vertical="center"/>
    </xf>
    <xf numFmtId="0" fontId="11" fillId="2" borderId="9" xfId="0" applyFont="1" applyFill="1" applyBorder="1" applyAlignment="1">
      <alignment horizontal="center" vertical="center" shrinkToFit="1"/>
    </xf>
    <xf numFmtId="0" fontId="6" fillId="5" borderId="0" xfId="0" applyFont="1" applyFill="1" applyAlignment="1">
      <alignment horizontal="center" vertical="center"/>
    </xf>
    <xf numFmtId="0" fontId="5" fillId="5" borderId="0" xfId="0" applyFont="1" applyFill="1" applyAlignment="1">
      <alignment horizontal="center" vertical="center"/>
    </xf>
    <xf numFmtId="0" fontId="0" fillId="5" borderId="0" xfId="0" applyFill="1" applyAlignment="1">
      <alignment horizontal="center" vertical="center"/>
    </xf>
    <xf numFmtId="0" fontId="15" fillId="5" borderId="0" xfId="0" applyFont="1" applyFill="1" applyAlignment="1">
      <alignment horizontal="center" vertical="center"/>
    </xf>
    <xf numFmtId="0" fontId="4" fillId="3" borderId="0" xfId="0" applyFont="1" applyFill="1" applyAlignment="1">
      <alignment horizontal="center" vertical="center"/>
    </xf>
    <xf numFmtId="0" fontId="0" fillId="3" borderId="7" xfId="0" applyFill="1" applyBorder="1">
      <alignment vertical="center"/>
    </xf>
    <xf numFmtId="0" fontId="4" fillId="3" borderId="2" xfId="0" applyFont="1" applyFill="1" applyBorder="1" applyAlignment="1">
      <alignment horizontal="center" vertical="center"/>
    </xf>
    <xf numFmtId="0" fontId="0" fillId="3" borderId="2" xfId="0" applyFill="1" applyBorder="1" applyAlignment="1">
      <alignment horizontal="center" vertical="center"/>
    </xf>
    <xf numFmtId="0" fontId="13" fillId="3" borderId="2" xfId="0" applyFont="1" applyFill="1" applyBorder="1" applyAlignment="1">
      <alignment horizontal="center" vertical="center"/>
    </xf>
    <xf numFmtId="0" fontId="9" fillId="3" borderId="0" xfId="0" applyFont="1"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vertical="center" wrapText="1"/>
    </xf>
    <xf numFmtId="0" fontId="0" fillId="3" borderId="1" xfId="0" applyFill="1" applyBorder="1" applyAlignment="1">
      <alignment horizontal="center" vertical="center"/>
    </xf>
    <xf numFmtId="0" fontId="14" fillId="3" borderId="0" xfId="0" applyFont="1" applyFill="1" applyAlignment="1">
      <alignment horizontal="center" vertical="center"/>
    </xf>
    <xf numFmtId="0" fontId="12" fillId="3" borderId="0" xfId="0" applyFont="1" applyFill="1" applyAlignment="1">
      <alignment horizontal="left" vertical="center"/>
    </xf>
    <xf numFmtId="0" fontId="11" fillId="2" borderId="11" xfId="0" applyFont="1" applyFill="1" applyBorder="1" applyAlignment="1">
      <alignment vertical="center" shrinkToFit="1"/>
    </xf>
    <xf numFmtId="0" fontId="11" fillId="2" borderId="10" xfId="0" applyFont="1" applyFill="1" applyBorder="1" applyAlignment="1">
      <alignment vertical="center" shrinkToFit="1"/>
    </xf>
    <xf numFmtId="0" fontId="0" fillId="2" borderId="0" xfId="0" applyFill="1" applyAlignment="1">
      <alignment vertical="center" shrinkToFit="1"/>
    </xf>
    <xf numFmtId="0" fontId="21" fillId="2" borderId="12" xfId="0" applyFont="1" applyFill="1" applyBorder="1">
      <alignment vertical="center"/>
    </xf>
    <xf numFmtId="0" fontId="21" fillId="2" borderId="0" xfId="0" applyFont="1" applyFill="1">
      <alignment vertical="center"/>
    </xf>
    <xf numFmtId="0" fontId="19" fillId="2" borderId="0" xfId="0" applyFont="1" applyFill="1">
      <alignment vertical="center"/>
    </xf>
    <xf numFmtId="0" fontId="19" fillId="2" borderId="18" xfId="0" applyFont="1" applyFill="1" applyBorder="1">
      <alignment vertical="center"/>
    </xf>
    <xf numFmtId="0" fontId="24" fillId="2" borderId="0" xfId="0" applyFont="1" applyFill="1">
      <alignment vertical="center"/>
    </xf>
    <xf numFmtId="0" fontId="25" fillId="2" borderId="12" xfId="0" applyFont="1" applyFill="1" applyBorder="1">
      <alignment vertical="center"/>
    </xf>
    <xf numFmtId="0" fontId="25" fillId="2" borderId="0" xfId="0" applyFont="1" applyFill="1">
      <alignment vertical="center"/>
    </xf>
    <xf numFmtId="0" fontId="17" fillId="2" borderId="0" xfId="0" applyFont="1" applyFill="1">
      <alignment vertical="center"/>
    </xf>
    <xf numFmtId="0" fontId="22" fillId="3" borderId="0" xfId="0" applyFont="1" applyFill="1" applyAlignment="1">
      <alignment horizontal="center" vertical="center"/>
    </xf>
    <xf numFmtId="0" fontId="0" fillId="3" borderId="0" xfId="0" applyFill="1" applyAlignment="1" applyProtection="1">
      <alignment horizontal="left" vertical="center"/>
      <protection locked="0"/>
    </xf>
    <xf numFmtId="0" fontId="26" fillId="3" borderId="19" xfId="0" applyFont="1" applyFill="1" applyBorder="1" applyAlignment="1" applyProtection="1">
      <alignment horizontal="center" vertical="center"/>
      <protection locked="0"/>
    </xf>
    <xf numFmtId="0" fontId="26" fillId="2" borderId="20" xfId="0" applyFont="1" applyFill="1" applyBorder="1">
      <alignment vertical="center"/>
    </xf>
    <xf numFmtId="0" fontId="26" fillId="2" borderId="0" xfId="0" applyFont="1" applyFill="1">
      <alignment vertical="center"/>
    </xf>
    <xf numFmtId="0" fontId="26" fillId="2" borderId="21" xfId="0" applyFont="1" applyFill="1" applyBorder="1">
      <alignment vertical="center"/>
    </xf>
    <xf numFmtId="0" fontId="0" fillId="6" borderId="4" xfId="0" applyFill="1" applyBorder="1">
      <alignment vertical="center"/>
    </xf>
    <xf numFmtId="0" fontId="32" fillId="3" borderId="0" xfId="0" applyFont="1" applyFill="1" applyAlignment="1">
      <alignment horizontal="left" vertical="center"/>
    </xf>
    <xf numFmtId="0" fontId="17" fillId="3" borderId="3" xfId="0" applyFont="1" applyFill="1" applyBorder="1" applyAlignment="1">
      <alignment horizontal="left" vertical="center" wrapText="1"/>
    </xf>
    <xf numFmtId="0" fontId="17" fillId="3"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right" vertical="top"/>
    </xf>
    <xf numFmtId="0" fontId="34" fillId="3" borderId="16" xfId="0" applyFont="1" applyFill="1" applyBorder="1" applyAlignment="1">
      <alignment horizontal="left" vertical="center"/>
    </xf>
    <xf numFmtId="0" fontId="34" fillId="3" borderId="1" xfId="0" applyFont="1" applyFill="1" applyBorder="1" applyAlignment="1">
      <alignment horizontal="left" vertical="center"/>
    </xf>
    <xf numFmtId="0" fontId="34" fillId="3" borderId="17" xfId="0" applyFont="1" applyFill="1" applyBorder="1" applyAlignment="1">
      <alignment horizontal="left" vertical="center"/>
    </xf>
    <xf numFmtId="0" fontId="30" fillId="3" borderId="1" xfId="0" applyFont="1" applyFill="1" applyBorder="1" applyAlignment="1">
      <alignment horizontal="left" vertical="center"/>
    </xf>
    <xf numFmtId="0" fontId="34" fillId="3" borderId="3" xfId="0" applyFont="1" applyFill="1" applyBorder="1" applyAlignment="1">
      <alignment horizontal="left" vertical="top" wrapText="1"/>
    </xf>
    <xf numFmtId="0" fontId="34" fillId="3" borderId="0" xfId="0" applyFont="1" applyFill="1" applyAlignment="1">
      <alignment horizontal="left" vertical="top" wrapText="1"/>
    </xf>
    <xf numFmtId="0" fontId="34" fillId="3" borderId="15" xfId="0" applyFont="1" applyFill="1" applyBorder="1" applyAlignment="1">
      <alignment horizontal="left" vertical="top" wrapText="1"/>
    </xf>
    <xf numFmtId="0" fontId="0" fillId="3" borderId="0" xfId="0" applyFill="1" applyAlignment="1">
      <alignment horizontal="center" vertical="center" shrinkToFit="1"/>
    </xf>
    <xf numFmtId="0" fontId="31" fillId="3" borderId="5" xfId="0" applyFont="1" applyFill="1" applyBorder="1" applyAlignment="1">
      <alignment horizontal="center" vertical="center"/>
    </xf>
    <xf numFmtId="0" fontId="32" fillId="3" borderId="7" xfId="0" applyFont="1" applyFill="1" applyBorder="1" applyAlignment="1">
      <alignment horizontal="center" vertical="center"/>
    </xf>
    <xf numFmtId="0" fontId="14" fillId="3" borderId="13"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3" fillId="3" borderId="3" xfId="0" applyFont="1" applyFill="1" applyBorder="1" applyAlignment="1">
      <alignment vertical="center" wrapText="1"/>
    </xf>
    <xf numFmtId="0" fontId="13" fillId="3" borderId="0" xfId="0" applyFont="1" applyFill="1" applyAlignment="1">
      <alignment vertical="center" wrapText="1"/>
    </xf>
    <xf numFmtId="0" fontId="13" fillId="3" borderId="15" xfId="0" applyFont="1" applyFill="1" applyBorder="1" applyAlignment="1">
      <alignment vertical="center" wrapText="1"/>
    </xf>
    <xf numFmtId="0" fontId="14" fillId="3" borderId="0" xfId="0" applyFont="1" applyFill="1" applyAlignment="1">
      <alignment vertical="center" wrapText="1"/>
    </xf>
    <xf numFmtId="0" fontId="14" fillId="3" borderId="15" xfId="0" applyFont="1" applyFill="1" applyBorder="1" applyAlignment="1">
      <alignment vertical="center" wrapText="1"/>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5" xfId="0" applyFont="1" applyFill="1" applyBorder="1" applyAlignment="1">
      <alignment horizontal="left" vertical="center" wrapText="1"/>
    </xf>
    <xf numFmtId="0" fontId="14" fillId="2" borderId="0" xfId="0" applyFont="1" applyFill="1" applyAlignment="1">
      <alignment horizontal="left" vertical="center"/>
    </xf>
    <xf numFmtId="0" fontId="0" fillId="2" borderId="0" xfId="0" applyFill="1" applyAlignment="1">
      <alignment horizontal="right" vertical="center"/>
    </xf>
    <xf numFmtId="0" fontId="0" fillId="2" borderId="0" xfId="0" applyFill="1" applyAlignment="1">
      <alignment horizontal="left" vertical="top"/>
    </xf>
    <xf numFmtId="0" fontId="0" fillId="3" borderId="0" xfId="0" applyFill="1" applyAlignment="1">
      <alignment horizontal="center" vertical="center"/>
    </xf>
    <xf numFmtId="0" fontId="0" fillId="3" borderId="4" xfId="0" applyFill="1" applyBorder="1" applyAlignment="1">
      <alignment horizontal="center" vertical="center"/>
    </xf>
    <xf numFmtId="0" fontId="0" fillId="3" borderId="5"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protection locked="0"/>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2"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14" fontId="0" fillId="3" borderId="4" xfId="0" applyNumberFormat="1" applyFill="1" applyBorder="1" applyAlignment="1" applyProtection="1">
      <alignment horizontal="center" vertical="center"/>
      <protection locked="0"/>
    </xf>
    <xf numFmtId="0" fontId="32" fillId="3" borderId="0" xfId="0" applyFont="1" applyFill="1" applyAlignment="1">
      <alignment horizontal="left" vertical="center" wrapText="1"/>
    </xf>
    <xf numFmtId="0" fontId="32" fillId="0" borderId="0" xfId="0" applyFont="1" applyAlignment="1">
      <alignment vertical="center" wrapText="1"/>
    </xf>
    <xf numFmtId="176" fontId="0" fillId="3" borderId="5" xfId="0" applyNumberFormat="1" applyFill="1" applyBorder="1" applyAlignment="1" applyProtection="1">
      <alignment horizontal="center" vertical="center"/>
      <protection locked="0"/>
    </xf>
    <xf numFmtId="176" fontId="0" fillId="3" borderId="7" xfId="0" applyNumberFormat="1" applyFill="1" applyBorder="1" applyAlignment="1" applyProtection="1">
      <alignment horizontal="center" vertical="center"/>
      <protection locked="0"/>
    </xf>
    <xf numFmtId="0" fontId="0" fillId="3" borderId="4" xfId="0" applyFill="1" applyBorder="1" applyAlignment="1">
      <alignment horizontal="center" vertical="center" shrinkToFit="1"/>
    </xf>
    <xf numFmtId="0" fontId="0" fillId="3" borderId="4" xfId="0" applyFill="1" applyBorder="1" applyAlignment="1" applyProtection="1">
      <alignment horizontal="center" vertical="center" shrinkToFit="1"/>
      <protection locked="0"/>
    </xf>
    <xf numFmtId="0" fontId="5" fillId="4" borderId="0" xfId="0" applyFont="1" applyFill="1" applyAlignment="1">
      <alignment horizontal="center" vertical="center"/>
    </xf>
    <xf numFmtId="0" fontId="27" fillId="3" borderId="5" xfId="0" applyFont="1" applyFill="1" applyBorder="1" applyAlignment="1">
      <alignment horizontal="center" vertical="center" shrinkToFit="1"/>
    </xf>
    <xf numFmtId="0" fontId="0" fillId="3" borderId="7" xfId="0" applyFill="1" applyBorder="1" applyAlignment="1">
      <alignment horizontal="center" vertical="center" shrinkToFit="1"/>
    </xf>
    <xf numFmtId="0" fontId="28" fillId="3" borderId="5" xfId="0" applyFont="1" applyFill="1" applyBorder="1" applyAlignment="1">
      <alignment horizontal="center" vertical="center" shrinkToFit="1"/>
    </xf>
    <xf numFmtId="0" fontId="27" fillId="3" borderId="7" xfId="0" applyFont="1" applyFill="1" applyBorder="1" applyAlignment="1">
      <alignment horizontal="center" vertical="center" shrinkToFit="1"/>
    </xf>
    <xf numFmtId="0" fontId="23" fillId="3" borderId="4" xfId="1" applyFill="1" applyBorder="1" applyAlignment="1" applyProtection="1">
      <alignment horizontal="center" vertical="center" shrinkToFit="1"/>
      <protection locked="0"/>
    </xf>
    <xf numFmtId="0" fontId="15" fillId="5" borderId="4" xfId="0" applyFont="1" applyFill="1" applyBorder="1" applyAlignment="1" applyProtection="1">
      <alignment horizontal="center" vertical="center"/>
      <protection locked="0"/>
    </xf>
    <xf numFmtId="0" fontId="15" fillId="5" borderId="0" xfId="0" applyFont="1" applyFill="1" applyAlignment="1">
      <alignment horizontal="center" vertical="center" wrapText="1"/>
    </xf>
    <xf numFmtId="0" fontId="15" fillId="5" borderId="1" xfId="0" applyFont="1" applyFill="1" applyBorder="1" applyAlignment="1" applyProtection="1">
      <alignment horizontal="center" vertical="center"/>
      <protection locked="0"/>
    </xf>
    <xf numFmtId="0" fontId="16" fillId="5" borderId="0" xfId="0" applyFont="1" applyFill="1" applyAlignment="1">
      <alignment horizontal="left" vertical="center" shrinkToFit="1"/>
    </xf>
    <xf numFmtId="0" fontId="2" fillId="3" borderId="0" xfId="0" applyFont="1" applyFill="1" applyAlignment="1">
      <alignment horizontal="left" vertical="center" shrinkToFit="1"/>
    </xf>
    <xf numFmtId="0" fontId="24" fillId="3" borderId="3" xfId="0" applyFont="1" applyFill="1" applyBorder="1" applyAlignment="1">
      <alignment horizontal="left" vertical="center" wrapText="1"/>
    </xf>
    <xf numFmtId="0" fontId="25" fillId="3" borderId="0" xfId="0" applyFont="1" applyFill="1" applyAlignment="1">
      <alignment horizontal="left" vertical="center" wrapText="1"/>
    </xf>
    <xf numFmtId="0" fontId="4" fillId="3" borderId="0" xfId="0" applyFont="1" applyFill="1" applyAlignment="1">
      <alignment horizontal="center" vertical="center"/>
    </xf>
    <xf numFmtId="0" fontId="22" fillId="3" borderId="0" xfId="0" applyFont="1" applyFill="1" applyAlignment="1">
      <alignment horizontal="center" vertical="center"/>
    </xf>
    <xf numFmtId="0" fontId="20" fillId="2" borderId="0" xfId="0" applyFont="1" applyFill="1" applyAlignment="1">
      <alignment horizontal="center" vertical="center"/>
    </xf>
    <xf numFmtId="0" fontId="19" fillId="2" borderId="0" xfId="0" applyFont="1" applyFill="1" applyAlignment="1">
      <alignment horizontal="center" vertical="center"/>
    </xf>
    <xf numFmtId="0" fontId="0" fillId="3" borderId="0" xfId="0" applyFill="1" applyAlignment="1" applyProtection="1">
      <alignment horizontal="right" vertical="center"/>
      <protection locked="0"/>
    </xf>
    <xf numFmtId="0" fontId="23" fillId="3" borderId="0" xfId="1" applyFill="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4" fillId="3" borderId="0" xfId="0" applyFont="1" applyFill="1" applyAlignment="1">
      <alignment horizontal="center" vertical="center" shrinkToFit="1"/>
    </xf>
    <xf numFmtId="0" fontId="2" fillId="3" borderId="13"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15"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wrapText="1"/>
      <protection locked="0"/>
    </xf>
    <xf numFmtId="0" fontId="27" fillId="3" borderId="4" xfId="0" applyFont="1" applyFill="1" applyBorder="1" applyAlignment="1">
      <alignment horizontal="center" vertical="center" wrapText="1"/>
    </xf>
    <xf numFmtId="0" fontId="31" fillId="3" borderId="4" xfId="0" applyFont="1" applyFill="1" applyBorder="1" applyAlignment="1">
      <alignment horizontal="center" vertical="center"/>
    </xf>
    <xf numFmtId="0" fontId="32" fillId="3" borderId="4" xfId="0" applyFont="1" applyFill="1" applyBorder="1" applyAlignment="1">
      <alignment horizontal="center" vertical="center"/>
    </xf>
    <xf numFmtId="0" fontId="31" fillId="3" borderId="8" xfId="0" applyFont="1" applyFill="1" applyBorder="1" applyAlignment="1">
      <alignment horizontal="center" vertical="center"/>
    </xf>
    <xf numFmtId="0" fontId="32" fillId="3" borderId="8" xfId="0" applyFont="1" applyFill="1" applyBorder="1" applyAlignment="1">
      <alignment horizontal="center" vertical="center"/>
    </xf>
    <xf numFmtId="0" fontId="0" fillId="3" borderId="8" xfId="0" applyFill="1" applyBorder="1" applyAlignment="1" applyProtection="1">
      <alignment horizontal="center" vertical="center"/>
      <protection locked="0"/>
    </xf>
    <xf numFmtId="0" fontId="2" fillId="3" borderId="4"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7" fillId="3" borderId="3" xfId="0" applyFont="1" applyFill="1" applyBorder="1" applyAlignment="1">
      <alignment horizontal="left" vertical="center"/>
    </xf>
    <xf numFmtId="0" fontId="17" fillId="3" borderId="0" xfId="0" applyFont="1" applyFill="1" applyAlignment="1">
      <alignment horizontal="left" vertical="center"/>
    </xf>
    <xf numFmtId="0" fontId="9" fillId="3" borderId="0" xfId="0" applyFont="1" applyFill="1" applyAlignment="1">
      <alignment horizontal="left" vertical="top" wrapText="1"/>
    </xf>
    <xf numFmtId="0" fontId="9" fillId="3" borderId="1" xfId="0" applyFont="1" applyFill="1" applyBorder="1" applyAlignment="1">
      <alignment horizontal="left" vertical="top" wrapText="1"/>
    </xf>
    <xf numFmtId="0" fontId="6" fillId="5" borderId="0" xfId="0" applyFont="1" applyFill="1" applyAlignment="1">
      <alignment horizontal="center" vertical="center"/>
    </xf>
    <xf numFmtId="0" fontId="0" fillId="3" borderId="0" xfId="0" applyFill="1" applyAlignment="1">
      <alignment horizontal="left" vertical="center" shrinkToFit="1"/>
    </xf>
    <xf numFmtId="0" fontId="29" fillId="3" borderId="0" xfId="0" applyFont="1" applyFill="1" applyAlignment="1">
      <alignment horizontal="center" vertical="center"/>
    </xf>
    <xf numFmtId="0" fontId="9" fillId="3" borderId="3" xfId="0" applyFont="1" applyFill="1" applyBorder="1" applyAlignment="1">
      <alignment horizontal="left" wrapText="1"/>
    </xf>
    <xf numFmtId="0" fontId="9" fillId="3" borderId="0" xfId="0" applyFont="1" applyFill="1" applyAlignment="1">
      <alignment horizontal="left" wrapText="1"/>
    </xf>
    <xf numFmtId="0" fontId="0" fillId="2" borderId="0" xfId="0" applyFill="1" applyAlignment="1">
      <alignment horizontal="left"/>
    </xf>
    <xf numFmtId="0" fontId="8" fillId="3" borderId="0" xfId="0" applyFont="1" applyFill="1" applyAlignment="1">
      <alignment horizontal="right" shrinkToFit="1"/>
    </xf>
  </cellXfs>
  <cellStyles count="2">
    <cellStyle name="ハイパーリンク" xfId="1" builtinId="8"/>
    <cellStyle name="標準" xfId="0" builtinId="0"/>
  </cellStyles>
  <dxfs count="16">
    <dxf>
      <font>
        <color auto="1"/>
      </font>
      <fill>
        <patternFill>
          <bgColor theme="0"/>
        </patternFill>
      </fill>
    </dxf>
    <dxf>
      <font>
        <color rgb="FFE5ECFF"/>
      </font>
      <fill>
        <patternFill>
          <bgColor rgb="FFE5ECFF"/>
        </patternFill>
      </fill>
    </dxf>
    <dxf>
      <font>
        <color rgb="FFE5ECFF"/>
      </font>
      <fill>
        <patternFill>
          <bgColor rgb="FFE5ECFF"/>
        </patternFill>
      </fill>
    </dxf>
    <dxf>
      <fill>
        <patternFill>
          <bgColor rgb="FFE5ECFF"/>
        </patternFill>
      </fill>
    </dxf>
    <dxf>
      <font>
        <color theme="1"/>
      </font>
    </dxf>
    <dxf>
      <font>
        <color theme="1"/>
      </font>
      <fill>
        <patternFill>
          <bgColor rgb="FFE5ECFF"/>
        </patternFill>
      </fill>
    </dxf>
    <dxf>
      <font>
        <color rgb="FFE5ECFF"/>
      </font>
      <fill>
        <patternFill>
          <bgColor rgb="FFE5ECFF"/>
        </patternFill>
      </fill>
    </dxf>
    <dxf>
      <font>
        <color auto="1"/>
      </font>
      <fill>
        <patternFill>
          <bgColor rgb="FFE5ECFF"/>
        </patternFill>
      </fill>
    </dxf>
    <dxf>
      <font>
        <color rgb="FFE5ECFF"/>
      </font>
      <fill>
        <patternFill patternType="solid">
          <fgColor auto="1"/>
          <bgColor rgb="FFE5ECFF"/>
        </patternFill>
      </fill>
    </dxf>
    <dxf>
      <font>
        <color rgb="FF00B0F0"/>
      </font>
    </dxf>
    <dxf>
      <font>
        <color rgb="FF00B0F0"/>
      </font>
    </dxf>
    <dxf>
      <font>
        <color rgb="FF00B050"/>
      </font>
    </dxf>
    <dxf>
      <font>
        <b val="0"/>
        <i val="0"/>
        <color rgb="FF00B050"/>
      </font>
      <fill>
        <patternFill patternType="none">
          <bgColor auto="1"/>
        </patternFill>
      </fill>
    </dxf>
    <dxf>
      <font>
        <color rgb="FFFF0000"/>
      </font>
      <fill>
        <patternFill patternType="none">
          <bgColor auto="1"/>
        </patternFill>
      </fill>
    </dxf>
    <dxf>
      <fill>
        <patternFill>
          <bgColor theme="6" tint="0.79998168889431442"/>
        </patternFill>
      </fill>
    </dxf>
    <dxf>
      <font>
        <color auto="1"/>
      </font>
    </dxf>
  </dxfs>
  <tableStyles count="0" defaultTableStyle="TableStyleMedium9" defaultPivotStyle="PivotStyleLight16"/>
  <colors>
    <mruColors>
      <color rgb="FFE5ECFF"/>
      <color rgb="FFC5D4FF"/>
      <color rgb="FFEAE5FF"/>
      <color rgb="FFCC99FF"/>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11</xdr:col>
      <xdr:colOff>19051</xdr:colOff>
      <xdr:row>39</xdr:row>
      <xdr:rowOff>209549</xdr:rowOff>
    </xdr:from>
    <xdr:to>
      <xdr:col>12</xdr:col>
      <xdr:colOff>1943</xdr:colOff>
      <xdr:row>42</xdr:row>
      <xdr:rowOff>57149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tretch>
          <a:fillRect/>
        </a:stretch>
      </xdr:blipFill>
      <xdr:spPr>
        <a:xfrm>
          <a:off x="5892801" y="7660216"/>
          <a:ext cx="630592" cy="6096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19052</xdr:colOff>
      <xdr:row>36</xdr:row>
      <xdr:rowOff>119590</xdr:rowOff>
    </xdr:from>
    <xdr:to>
      <xdr:col>12</xdr:col>
      <xdr:colOff>1944</xdr:colOff>
      <xdr:row>39</xdr:row>
      <xdr:rowOff>148165</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stretch>
          <a:fillRect/>
        </a:stretch>
      </xdr:blipFill>
      <xdr:spPr>
        <a:xfrm>
          <a:off x="5892802" y="6914090"/>
          <a:ext cx="630592" cy="684742"/>
        </a:xfrm>
        <a:prstGeom prst="rect">
          <a:avLst/>
        </a:prstGeom>
        <a:ln>
          <a:noFill/>
        </a:ln>
        <a:effectLst>
          <a:outerShdw blurRad="190500" algn="tl" rotWithShape="0">
            <a:srgbClr val="000000">
              <a:alpha val="70000"/>
            </a:srgbClr>
          </a:outerShdw>
        </a:effectLst>
      </xdr:spPr>
    </xdr:pic>
    <xdr:clientData/>
  </xdr:twoCellAnchor>
  <xdr:twoCellAnchor editAs="oneCell">
    <xdr:from>
      <xdr:col>54</xdr:col>
      <xdr:colOff>66321</xdr:colOff>
      <xdr:row>6</xdr:row>
      <xdr:rowOff>63499</xdr:rowOff>
    </xdr:from>
    <xdr:to>
      <xdr:col>55</xdr:col>
      <xdr:colOff>267407</xdr:colOff>
      <xdr:row>9</xdr:row>
      <xdr:rowOff>190500</xdr:rowOff>
    </xdr:to>
    <xdr:pic>
      <xdr:nvPicPr>
        <xdr:cNvPr id="4" name="図 3" descr="画像_灌水スプリンクラー.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rcRect l="4177" r="2977" b="12112"/>
        <a:stretch>
          <a:fillRect/>
        </a:stretch>
      </xdr:blipFill>
      <xdr:spPr>
        <a:xfrm>
          <a:off x="12163071" y="1121832"/>
          <a:ext cx="889001" cy="889001"/>
        </a:xfrm>
        <a:prstGeom prst="rect">
          <a:avLst/>
        </a:prstGeom>
      </xdr:spPr>
    </xdr:pic>
    <xdr:clientData/>
  </xdr:twoCellAnchor>
  <xdr:twoCellAnchor editAs="oneCell">
    <xdr:from>
      <xdr:col>54</xdr:col>
      <xdr:colOff>66321</xdr:colOff>
      <xdr:row>0</xdr:row>
      <xdr:rowOff>63500</xdr:rowOff>
    </xdr:from>
    <xdr:to>
      <xdr:col>55</xdr:col>
      <xdr:colOff>269102</xdr:colOff>
      <xdr:row>3</xdr:row>
      <xdr:rowOff>239217</xdr:rowOff>
    </xdr:to>
    <xdr:pic>
      <xdr:nvPicPr>
        <xdr:cNvPr id="5" name="図 4" descr="画像_点滴チューブスリム.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srcRect b="21481"/>
        <a:stretch>
          <a:fillRect/>
        </a:stretch>
      </xdr:blipFill>
      <xdr:spPr>
        <a:xfrm>
          <a:off x="12163071" y="63500"/>
          <a:ext cx="890696" cy="885859"/>
        </a:xfrm>
        <a:prstGeom prst="rect">
          <a:avLst/>
        </a:prstGeom>
      </xdr:spPr>
    </xdr:pic>
    <xdr:clientData/>
  </xdr:twoCellAnchor>
  <xdr:twoCellAnchor editAs="oneCell">
    <xdr:from>
      <xdr:col>54</xdr:col>
      <xdr:colOff>66321</xdr:colOff>
      <xdr:row>13</xdr:row>
      <xdr:rowOff>52916</xdr:rowOff>
    </xdr:from>
    <xdr:to>
      <xdr:col>55</xdr:col>
      <xdr:colOff>269102</xdr:colOff>
      <xdr:row>16</xdr:row>
      <xdr:rowOff>143933</xdr:rowOff>
    </xdr:to>
    <xdr:pic>
      <xdr:nvPicPr>
        <xdr:cNvPr id="8" name="図 7" descr="画像_点滴チューブスリム.p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cstate="print"/>
        <a:srcRect b="21481"/>
        <a:stretch>
          <a:fillRect/>
        </a:stretch>
      </xdr:blipFill>
      <xdr:spPr>
        <a:xfrm>
          <a:off x="21793904" y="2211916"/>
          <a:ext cx="890696" cy="836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342900</xdr:colOff>
          <xdr:row>29</xdr:row>
          <xdr:rowOff>66675</xdr:rowOff>
        </xdr:from>
        <xdr:to>
          <xdr:col>12</xdr:col>
          <xdr:colOff>0</xdr:colOff>
          <xdr:row>33</xdr:row>
          <xdr:rowOff>0</xdr:rowOff>
        </xdr:to>
        <xdr:pic>
          <xdr:nvPicPr>
            <xdr:cNvPr id="1033" name="Picture 9">
              <a:extLst>
                <a:ext uri="{FF2B5EF4-FFF2-40B4-BE49-F238E27FC236}">
                  <a16:creationId xmlns:a16="http://schemas.microsoft.com/office/drawing/2014/main" id="{00000000-0008-0000-0100-000009040000}"/>
                </a:ext>
              </a:extLst>
            </xdr:cNvPr>
            <xdr:cNvPicPr>
              <a:picLocks noChangeAspect="1" noChangeArrowheads="1"/>
              <a:extLst>
                <a:ext uri="{84589F7E-364E-4C9E-8A38-B11213B215E9}">
                  <a14:cameraTool cellRange="画像" spid="_x0000_s1062"/>
                </a:ext>
              </a:extLst>
            </xdr:cNvPicPr>
          </xdr:nvPicPr>
          <xdr:blipFill>
            <a:blip xmlns:r="http://schemas.openxmlformats.org/officeDocument/2006/relationships" r:embed="rId5">
              <a:extLst>
                <a:ext uri="{28A0092B-C50C-407E-A947-70E740481C1C}">
                  <a14:useLocalDpi val="0"/>
                </a:ext>
              </a:extLst>
            </a:blip>
            <a:srcRect/>
            <a:stretch>
              <a:fillRect/>
            </a:stretch>
          </xdr:blipFill>
          <xdr:spPr bwMode="auto">
            <a:xfrm>
              <a:off x="5838825" y="5724525"/>
              <a:ext cx="1009650" cy="962025"/>
            </a:xfrm>
            <a:prstGeom prst="rect">
              <a:avLst/>
            </a:prstGeom>
            <a:noFill/>
            <a:ln w="38100">
              <a:solidFill>
                <a:srgbClr val="FFFFFF" mc:Ignorable="a14" a14:legacySpreadsheetColorIndex="9"/>
              </a:solid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mizuyari@takagi.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116"/>
  <sheetViews>
    <sheetView tabSelected="1" zoomScaleNormal="100" workbookViewId="0">
      <selection activeCell="D57" sqref="D57:L57"/>
    </sheetView>
  </sheetViews>
  <sheetFormatPr defaultColWidth="9" defaultRowHeight="20.25" customHeight="1"/>
  <cols>
    <col min="1" max="1" width="3.625" style="5" customWidth="1"/>
    <col min="2" max="2" width="2.375" style="5" customWidth="1"/>
    <col min="3" max="3" width="4.375" style="5" customWidth="1"/>
    <col min="4" max="4" width="12" style="5" customWidth="1"/>
    <col min="5" max="7" width="9" style="5" customWidth="1"/>
    <col min="8" max="8" width="1.75" style="5" customWidth="1"/>
    <col min="9" max="9" width="12" style="5" bestFit="1" customWidth="1"/>
    <col min="10" max="12" width="9" style="5"/>
    <col min="13" max="13" width="4.375" style="5" customWidth="1"/>
    <col min="14" max="14" width="2.375" style="5" customWidth="1"/>
    <col min="15" max="15" width="3.625" style="5" customWidth="1"/>
    <col min="16" max="20" width="9" style="5" customWidth="1"/>
    <col min="21" max="21" width="11" style="5" customWidth="1"/>
    <col min="22" max="26" width="9" style="5" customWidth="1"/>
    <col min="27" max="27" width="9" style="5" hidden="1" customWidth="1"/>
    <col min="28" max="30" width="9" style="35" hidden="1" customWidth="1"/>
    <col min="31" max="31" width="9" style="40" hidden="1" customWidth="1"/>
    <col min="32" max="32" width="9" style="43" hidden="1" customWidth="1"/>
    <col min="33" max="33" width="9" style="7" hidden="1" customWidth="1"/>
    <col min="34" max="54" width="9" style="7" customWidth="1"/>
    <col min="55" max="55" width="9" style="5" customWidth="1"/>
    <col min="56" max="56" width="4.125" style="5" customWidth="1"/>
    <col min="57" max="16384" width="9" style="5"/>
  </cols>
  <sheetData>
    <row r="1" spans="2:58" ht="18" customHeight="1" thickBot="1">
      <c r="AB1" s="6"/>
      <c r="AC1" s="6"/>
      <c r="AD1" s="6"/>
      <c r="BB1" s="116"/>
      <c r="BC1" s="80"/>
      <c r="BD1" s="80"/>
    </row>
    <row r="2" spans="2:58" ht="18" customHeight="1" thickTop="1" thickBot="1">
      <c r="B2" s="8"/>
      <c r="C2" s="8"/>
      <c r="D2" s="8"/>
      <c r="E2" s="8"/>
      <c r="F2" s="8"/>
      <c r="G2" s="8"/>
      <c r="H2" s="8"/>
      <c r="I2" s="8"/>
      <c r="J2" s="8"/>
      <c r="K2" s="8"/>
      <c r="L2" s="8"/>
      <c r="M2" s="8"/>
      <c r="N2" s="8"/>
      <c r="P2" s="46" t="s">
        <v>0</v>
      </c>
      <c r="Q2" s="47" t="s">
        <v>1</v>
      </c>
      <c r="R2" s="48"/>
      <c r="AB2" s="6"/>
      <c r="AC2" s="6"/>
      <c r="AD2" s="6"/>
      <c r="BB2" s="116"/>
      <c r="BC2" s="80"/>
      <c r="BD2" s="80"/>
    </row>
    <row r="3" spans="2:58" ht="20.25" customHeight="1" thickTop="1">
      <c r="B3" s="8"/>
      <c r="C3" s="145" t="s">
        <v>2</v>
      </c>
      <c r="D3" s="145"/>
      <c r="E3" s="145"/>
      <c r="F3" s="145"/>
      <c r="G3" s="145"/>
      <c r="H3" s="145"/>
      <c r="I3" s="145"/>
      <c r="J3" s="145"/>
      <c r="K3" s="145"/>
      <c r="L3" s="145"/>
      <c r="M3" s="145"/>
      <c r="N3" s="8"/>
      <c r="P3" s="49"/>
      <c r="Q3" s="48"/>
      <c r="R3" s="48"/>
      <c r="AB3" s="6"/>
      <c r="AC3" s="6"/>
      <c r="AD3" s="6"/>
      <c r="BB3" s="116"/>
      <c r="BC3" s="80"/>
      <c r="BD3" s="80"/>
    </row>
    <row r="4" spans="2:58" ht="20.25" customHeight="1">
      <c r="B4" s="8"/>
      <c r="C4" s="8"/>
      <c r="D4" s="144" t="str">
        <f>IF(F27="","下記項目にご記入をお願いいたします。お手数ですが、グリーンの箇所は全てご記入ください。",AD5)</f>
        <v>下記項目にご記入をお願いいたします。お手数ですが、グリーンの箇所は全てご記入ください。</v>
      </c>
      <c r="E4" s="144"/>
      <c r="F4" s="144"/>
      <c r="G4" s="144"/>
      <c r="H4" s="144"/>
      <c r="I4" s="144"/>
      <c r="J4" s="144"/>
      <c r="K4" s="144"/>
      <c r="L4" s="144"/>
      <c r="M4" s="8"/>
      <c r="N4" s="8"/>
      <c r="P4" s="78" t="str">
        <f>IF(P2="ON","*","")</f>
        <v>*</v>
      </c>
      <c r="Q4" s="78"/>
      <c r="R4" s="78"/>
      <c r="S4" s="78"/>
      <c r="T4" s="78"/>
      <c r="U4" s="78"/>
      <c r="V4" s="78"/>
      <c r="W4" s="78"/>
      <c r="X4" s="78"/>
      <c r="Y4" s="78"/>
      <c r="Z4" s="78"/>
      <c r="AB4" s="6"/>
      <c r="AC4" s="6"/>
      <c r="AD4" s="6"/>
      <c r="BB4" s="116"/>
      <c r="BC4" s="80"/>
      <c r="BD4" s="80"/>
    </row>
    <row r="5" spans="2:58" ht="20.25" customHeight="1">
      <c r="B5" s="8"/>
      <c r="C5" s="101" t="s">
        <v>3</v>
      </c>
      <c r="D5" s="101"/>
      <c r="E5" s="101"/>
      <c r="F5" s="101"/>
      <c r="G5" s="101"/>
      <c r="H5" s="101"/>
      <c r="I5" s="101"/>
      <c r="J5" s="101"/>
      <c r="K5" s="101"/>
      <c r="L5" s="101"/>
      <c r="M5" s="101"/>
      <c r="N5" s="8"/>
      <c r="P5" s="54" t="str">
        <f>IF(P2="ON","←プランニング結果をお送りする宛先です。","")</f>
        <v>←プランニング結果をお送りする宛先です。</v>
      </c>
      <c r="Q5" s="54"/>
      <c r="R5" s="54"/>
      <c r="S5" s="54"/>
      <c r="T5" s="54"/>
      <c r="U5" s="54"/>
      <c r="V5" s="54"/>
      <c r="W5" s="54"/>
      <c r="X5" s="54"/>
      <c r="Y5" s="54"/>
      <c r="Z5" s="54"/>
      <c r="AB5" s="6" t="s">
        <v>4</v>
      </c>
      <c r="AC5" s="6" t="str">
        <f>IF(F27="","","○")</f>
        <v/>
      </c>
      <c r="AD5" s="9" t="str">
        <f>IF(OR(F7="",F8="",F10="",K7="",K8="",F15="",F27="",F30="",F31="",F32="",F35="",F36="",F38="",F41="",F42=""),"※入力できていない項目があります。送信前にグリーンの箇所をご確認ください。","")</f>
        <v>※入力できていない項目があります。送信前にグリーンの箇所をご確認ください。</v>
      </c>
      <c r="BB5" s="116"/>
      <c r="BC5" s="80"/>
      <c r="BD5" s="80"/>
    </row>
    <row r="6" spans="2:58" ht="6.75" customHeight="1">
      <c r="B6" s="8"/>
      <c r="C6" s="10"/>
      <c r="D6" s="10"/>
      <c r="E6" s="10"/>
      <c r="F6" s="10"/>
      <c r="G6" s="10"/>
      <c r="H6" s="10"/>
      <c r="I6" s="10"/>
      <c r="J6" s="10"/>
      <c r="K6" s="10"/>
      <c r="L6" s="10"/>
      <c r="M6" s="10"/>
      <c r="N6" s="8"/>
      <c r="P6" s="78" t="str">
        <f>IF(P2="ON","*","")</f>
        <v>*</v>
      </c>
      <c r="Q6" s="78"/>
      <c r="R6" s="78"/>
      <c r="S6" s="78"/>
      <c r="T6" s="78"/>
      <c r="U6" s="78"/>
      <c r="V6" s="78"/>
      <c r="W6" s="78"/>
      <c r="X6" s="78"/>
      <c r="Y6" s="78"/>
      <c r="Z6" s="78"/>
      <c r="AB6" s="11"/>
      <c r="AC6" s="11"/>
      <c r="AD6" s="11"/>
      <c r="AE6" s="12" t="s">
        <v>5</v>
      </c>
      <c r="AF6" s="13" t="s">
        <v>6</v>
      </c>
      <c r="AG6" s="38"/>
      <c r="AH6" s="38"/>
      <c r="AI6" s="38"/>
      <c r="AJ6" s="38"/>
      <c r="AK6" s="38"/>
      <c r="AL6" s="38"/>
      <c r="AM6" s="38"/>
      <c r="AN6" s="38"/>
      <c r="AO6" s="38"/>
      <c r="AP6" s="38"/>
      <c r="AQ6" s="38"/>
      <c r="AR6" s="38"/>
      <c r="AS6" s="38"/>
      <c r="AT6" s="38"/>
      <c r="AU6" s="38"/>
      <c r="AV6" s="38"/>
      <c r="AW6" s="38"/>
      <c r="AX6" s="38"/>
      <c r="AY6" s="38"/>
      <c r="AZ6" s="38"/>
      <c r="BA6" s="38"/>
      <c r="BB6" s="38"/>
    </row>
    <row r="7" spans="2:58" ht="20.25" customHeight="1">
      <c r="B7" s="8"/>
      <c r="C7" s="8"/>
      <c r="D7" s="81" t="s">
        <v>7</v>
      </c>
      <c r="E7" s="81"/>
      <c r="F7" s="100"/>
      <c r="G7" s="100"/>
      <c r="H7" s="8"/>
      <c r="I7" s="99" t="s">
        <v>8</v>
      </c>
      <c r="J7" s="99"/>
      <c r="K7" s="100"/>
      <c r="L7" s="100"/>
      <c r="M7" s="14"/>
      <c r="N7" s="8"/>
      <c r="P7" s="78"/>
      <c r="Q7" s="78"/>
      <c r="R7" s="78"/>
      <c r="S7" s="78"/>
      <c r="T7" s="78"/>
      <c r="U7" s="78"/>
      <c r="V7" s="78"/>
      <c r="W7" s="78"/>
      <c r="X7" s="78"/>
      <c r="Y7" s="78"/>
      <c r="Z7" s="78"/>
      <c r="AB7" s="15" t="s">
        <v>9</v>
      </c>
      <c r="AC7" s="15" t="s">
        <v>10</v>
      </c>
      <c r="AD7" s="15" t="s">
        <v>11</v>
      </c>
      <c r="AE7" s="13" t="s">
        <v>12</v>
      </c>
      <c r="AF7" s="39" t="s">
        <v>6</v>
      </c>
      <c r="AG7" s="38"/>
      <c r="AH7" s="38"/>
      <c r="AI7" s="38"/>
      <c r="AJ7" s="38"/>
      <c r="AK7" s="38"/>
      <c r="AL7" s="38"/>
      <c r="AM7" s="38"/>
      <c r="AN7" s="38"/>
      <c r="AO7" s="38"/>
      <c r="AP7" s="38"/>
      <c r="AQ7" s="38"/>
      <c r="AR7" s="38"/>
      <c r="AS7" s="38"/>
      <c r="AT7" s="38"/>
      <c r="AU7" s="38"/>
      <c r="AV7" s="38"/>
      <c r="AW7" s="38"/>
      <c r="AX7" s="38"/>
      <c r="AY7" s="38"/>
      <c r="AZ7" s="38"/>
      <c r="BA7" s="38"/>
      <c r="BB7" s="117"/>
      <c r="BC7" s="114"/>
      <c r="BD7" s="115"/>
      <c r="BE7" s="36"/>
      <c r="BF7" s="37"/>
    </row>
    <row r="8" spans="2:58" ht="20.25" customHeight="1">
      <c r="B8" s="8"/>
      <c r="C8" s="8"/>
      <c r="D8" s="81" t="s">
        <v>13</v>
      </c>
      <c r="E8" s="81"/>
      <c r="F8" s="100"/>
      <c r="G8" s="100"/>
      <c r="H8" s="8"/>
      <c r="I8" s="99" t="s">
        <v>14</v>
      </c>
      <c r="J8" s="99"/>
      <c r="K8" s="100"/>
      <c r="L8" s="100"/>
      <c r="M8" s="45" t="s">
        <v>15</v>
      </c>
      <c r="N8" s="8"/>
      <c r="P8" s="54" t="str">
        <f>IF(P2="ON","←こちらにご記入いただいたお名前がお見積書の宛名になります。","")</f>
        <v>←こちらにご記入いただいたお名前がお見積書の宛名になります。</v>
      </c>
      <c r="Q8" s="54"/>
      <c r="R8" s="54"/>
      <c r="S8" s="54"/>
      <c r="T8" s="54"/>
      <c r="U8" s="54"/>
      <c r="V8" s="54"/>
      <c r="W8" s="54"/>
      <c r="X8" s="54"/>
      <c r="Y8" s="54"/>
      <c r="Z8" s="54"/>
      <c r="AB8" s="11">
        <v>42736</v>
      </c>
      <c r="AC8" s="11" t="s">
        <v>16</v>
      </c>
      <c r="AD8" s="11" t="s">
        <v>17</v>
      </c>
      <c r="AE8" s="13" t="s">
        <v>18</v>
      </c>
      <c r="AF8" s="39" t="s">
        <v>6</v>
      </c>
      <c r="AG8" s="38"/>
      <c r="AH8" s="38"/>
      <c r="AI8" s="38"/>
      <c r="AJ8" s="38"/>
      <c r="AK8" s="38"/>
      <c r="AL8" s="38"/>
      <c r="AM8" s="38"/>
      <c r="AN8" s="38"/>
      <c r="AO8" s="38"/>
      <c r="AP8" s="38"/>
      <c r="AQ8" s="38"/>
      <c r="AR8" s="38"/>
      <c r="AS8" s="38"/>
      <c r="AT8" s="38"/>
      <c r="AU8" s="38"/>
      <c r="AV8" s="38"/>
      <c r="AW8" s="38"/>
      <c r="AX8" s="38"/>
      <c r="AY8" s="38"/>
      <c r="AZ8" s="38"/>
      <c r="BA8" s="38"/>
      <c r="BB8" s="117"/>
      <c r="BC8" s="115"/>
      <c r="BD8" s="115"/>
      <c r="BE8" s="36"/>
      <c r="BF8" s="37"/>
    </row>
    <row r="9" spans="2:58" ht="20.25" customHeight="1">
      <c r="B9" s="8"/>
      <c r="C9" s="8"/>
      <c r="D9" s="81" t="s">
        <v>19</v>
      </c>
      <c r="E9" s="81"/>
      <c r="F9" s="100"/>
      <c r="G9" s="100"/>
      <c r="H9" s="8"/>
      <c r="I9" s="102" t="s">
        <v>20</v>
      </c>
      <c r="J9" s="103"/>
      <c r="K9" s="106"/>
      <c r="L9" s="100"/>
      <c r="M9" s="14"/>
      <c r="N9" s="8"/>
      <c r="P9" s="54" t="str">
        <f>IF(P2="ON","←こちらにご記入いただいたメールアドレスにプランニング結果（プラン図とお見積書）をお送りします。","")</f>
        <v>←こちらにご記入いただいたメールアドレスにプランニング結果（プラン図とお見積書）をお送りします。</v>
      </c>
      <c r="Q9" s="54"/>
      <c r="R9" s="54"/>
      <c r="S9" s="54"/>
      <c r="T9" s="54"/>
      <c r="U9" s="54"/>
      <c r="V9" s="54"/>
      <c r="W9" s="54"/>
      <c r="X9" s="54"/>
      <c r="Y9" s="54"/>
      <c r="Z9" s="54"/>
      <c r="AB9" s="11">
        <v>42737</v>
      </c>
      <c r="AC9" s="11" t="s">
        <v>21</v>
      </c>
      <c r="AD9" s="11" t="s">
        <v>22</v>
      </c>
      <c r="AE9" s="13" t="s">
        <v>23</v>
      </c>
      <c r="AF9" s="39" t="s">
        <v>6</v>
      </c>
      <c r="AG9" s="38"/>
      <c r="AH9" s="38"/>
      <c r="AI9" s="38"/>
      <c r="AJ9" s="38"/>
      <c r="AK9" s="38"/>
      <c r="AL9" s="38"/>
      <c r="AM9" s="38"/>
      <c r="AN9" s="38"/>
      <c r="AO9" s="38"/>
      <c r="AP9" s="38"/>
      <c r="AQ9" s="38"/>
      <c r="AR9" s="38"/>
      <c r="AS9" s="38"/>
      <c r="AT9" s="38"/>
      <c r="AU9" s="38"/>
      <c r="AV9" s="38"/>
      <c r="AW9" s="38"/>
      <c r="AX9" s="38"/>
      <c r="AY9" s="38"/>
      <c r="AZ9" s="38"/>
      <c r="BA9" s="38"/>
      <c r="BB9" s="117"/>
      <c r="BC9" s="115"/>
      <c r="BD9" s="115"/>
      <c r="BE9" s="36"/>
      <c r="BF9" s="37"/>
    </row>
    <row r="10" spans="2:58" ht="20.25" customHeight="1">
      <c r="B10" s="8"/>
      <c r="C10" s="8"/>
      <c r="D10" s="85" t="s">
        <v>24</v>
      </c>
      <c r="E10" s="86"/>
      <c r="F10" s="100"/>
      <c r="G10" s="100"/>
      <c r="H10" s="8"/>
      <c r="I10" s="104" t="s">
        <v>25</v>
      </c>
      <c r="J10" s="105"/>
      <c r="K10" s="100"/>
      <c r="L10" s="100"/>
      <c r="M10" s="14"/>
      <c r="N10" s="8"/>
      <c r="P10" s="54" t="str">
        <f>IF(P2="ON","←内容確認の為、お電話を差し上げることがございます。","")</f>
        <v>←内容確認の為、お電話を差し上げることがございます。</v>
      </c>
      <c r="Q10" s="54"/>
      <c r="R10" s="54"/>
      <c r="S10" s="54"/>
      <c r="T10" s="54"/>
      <c r="U10" s="54"/>
      <c r="V10" s="54"/>
      <c r="W10" s="54"/>
      <c r="X10" s="54"/>
      <c r="Y10" s="54"/>
      <c r="Z10" s="54"/>
      <c r="AB10" s="11">
        <v>42744</v>
      </c>
      <c r="AC10" s="11" t="s">
        <v>21</v>
      </c>
      <c r="AD10" s="11" t="s">
        <v>26</v>
      </c>
      <c r="AE10" s="13" t="s">
        <v>27</v>
      </c>
      <c r="AF10" s="39" t="s">
        <v>6</v>
      </c>
      <c r="AG10" s="38"/>
      <c r="AH10" s="38"/>
      <c r="AI10" s="38"/>
      <c r="AJ10" s="38"/>
      <c r="AK10" s="38"/>
      <c r="AL10" s="38"/>
      <c r="AM10" s="38"/>
      <c r="AN10" s="38"/>
      <c r="AO10" s="38"/>
      <c r="AP10" s="38"/>
      <c r="AQ10" s="38"/>
      <c r="AR10" s="38"/>
      <c r="AS10" s="38"/>
      <c r="AT10" s="38"/>
      <c r="AU10" s="38"/>
      <c r="AV10" s="38"/>
      <c r="AW10" s="38"/>
      <c r="AX10" s="38"/>
      <c r="AY10" s="38"/>
      <c r="AZ10" s="38"/>
      <c r="BA10" s="38"/>
      <c r="BB10" s="117"/>
      <c r="BC10" s="115"/>
      <c r="BD10" s="115"/>
      <c r="BE10" s="36"/>
      <c r="BF10" s="37"/>
    </row>
    <row r="11" spans="2:58" ht="6.75" customHeight="1">
      <c r="B11" s="8"/>
      <c r="C11" s="10"/>
      <c r="D11" s="10"/>
      <c r="E11" s="10"/>
      <c r="F11" s="10"/>
      <c r="G11" s="10"/>
      <c r="H11" s="8"/>
      <c r="I11" s="10"/>
      <c r="J11" s="10"/>
      <c r="K11" s="10"/>
      <c r="L11" s="10"/>
      <c r="M11" s="10"/>
      <c r="N11" s="8"/>
      <c r="P11" s="78" t="str">
        <f>IF(P2="ON","*","")</f>
        <v>*</v>
      </c>
      <c r="Q11" s="78"/>
      <c r="R11" s="78"/>
      <c r="S11" s="78"/>
      <c r="T11" s="78"/>
      <c r="U11" s="78"/>
      <c r="V11" s="78"/>
      <c r="W11" s="78"/>
      <c r="X11" s="78"/>
      <c r="Y11" s="78"/>
      <c r="Z11" s="78"/>
      <c r="AB11" s="11">
        <v>42777</v>
      </c>
      <c r="AC11" s="11" t="s">
        <v>28</v>
      </c>
      <c r="AD11" s="11" t="s">
        <v>29</v>
      </c>
      <c r="AE11" s="13" t="s">
        <v>30</v>
      </c>
      <c r="AF11" s="13" t="s">
        <v>6</v>
      </c>
      <c r="AG11" s="38"/>
      <c r="AH11" s="38"/>
      <c r="AI11" s="38"/>
      <c r="AJ11" s="38"/>
      <c r="AK11" s="38"/>
      <c r="AL11" s="38"/>
      <c r="AM11" s="38"/>
      <c r="AN11" s="38"/>
      <c r="AO11" s="38"/>
      <c r="AP11" s="38"/>
      <c r="AQ11" s="38"/>
      <c r="AR11" s="38"/>
      <c r="AS11" s="38"/>
      <c r="AT11" s="38"/>
      <c r="AU11" s="38"/>
      <c r="AV11" s="38"/>
      <c r="AW11" s="38"/>
      <c r="AX11" s="38"/>
      <c r="AY11" s="38"/>
      <c r="AZ11" s="38"/>
      <c r="BA11" s="38"/>
      <c r="BB11" s="38"/>
    </row>
    <row r="12" spans="2:58" ht="20.25" customHeight="1">
      <c r="B12" s="8"/>
      <c r="C12" s="8"/>
      <c r="D12" s="102" t="s">
        <v>31</v>
      </c>
      <c r="E12" s="103"/>
      <c r="F12" s="106"/>
      <c r="G12" s="100"/>
      <c r="H12" s="8"/>
      <c r="I12" s="102" t="s">
        <v>32</v>
      </c>
      <c r="J12" s="103"/>
      <c r="K12" s="106"/>
      <c r="L12" s="100"/>
      <c r="M12" s="14"/>
      <c r="N12" s="8"/>
      <c r="P12" s="54" t="str">
        <f>IF(P2="ON","← 同時送信（CC）が必要な宛先がある場合は、メールアドレスをご記入ください。2件まで送り先を指定できます。","")</f>
        <v>← 同時送信（CC）が必要な宛先がある場合は、メールアドレスをご記入ください。2件まで送り先を指定できます。</v>
      </c>
      <c r="Q12" s="54"/>
      <c r="R12" s="54"/>
      <c r="S12" s="54"/>
      <c r="T12" s="54"/>
      <c r="U12" s="54"/>
      <c r="V12" s="54"/>
      <c r="W12" s="54"/>
      <c r="X12" s="54"/>
      <c r="Y12" s="54"/>
      <c r="Z12" s="54"/>
      <c r="AB12" s="11">
        <v>42854</v>
      </c>
      <c r="AC12" s="11" t="s">
        <v>28</v>
      </c>
      <c r="AD12" s="11" t="s">
        <v>33</v>
      </c>
      <c r="AE12" s="13" t="s">
        <v>34</v>
      </c>
      <c r="AF12" s="13" t="s">
        <v>6</v>
      </c>
      <c r="AG12" s="38"/>
      <c r="AH12" s="38"/>
      <c r="AI12" s="38"/>
      <c r="AJ12" s="38"/>
      <c r="AK12" s="38"/>
      <c r="AL12" s="38"/>
      <c r="AM12" s="38"/>
      <c r="AN12" s="38"/>
      <c r="AO12" s="38"/>
      <c r="AP12" s="38"/>
      <c r="AQ12" s="38"/>
      <c r="AR12" s="38"/>
      <c r="AS12" s="38"/>
      <c r="AT12" s="38"/>
      <c r="AU12" s="38"/>
      <c r="AV12" s="38"/>
      <c r="AW12" s="38"/>
      <c r="AX12" s="38"/>
      <c r="AY12" s="38"/>
      <c r="AZ12" s="38"/>
      <c r="BA12" s="38"/>
      <c r="BB12" s="38"/>
      <c r="BC12" s="44"/>
      <c r="BD12" s="44"/>
    </row>
    <row r="13" spans="2:58" ht="6.75" customHeight="1">
      <c r="B13" s="8"/>
      <c r="C13" s="10"/>
      <c r="D13" s="10"/>
      <c r="E13" s="10"/>
      <c r="F13" s="10"/>
      <c r="G13" s="10"/>
      <c r="H13" s="10"/>
      <c r="I13" s="10"/>
      <c r="J13" s="10"/>
      <c r="K13" s="10"/>
      <c r="L13" s="10"/>
      <c r="M13" s="10"/>
      <c r="N13" s="8"/>
      <c r="P13" s="78" t="str">
        <f>IF(P2="ON","*","")</f>
        <v>*</v>
      </c>
      <c r="Q13" s="78"/>
      <c r="R13" s="78"/>
      <c r="S13" s="78"/>
      <c r="T13" s="78"/>
      <c r="U13" s="78"/>
      <c r="V13" s="78"/>
      <c r="W13" s="78"/>
      <c r="X13" s="78"/>
      <c r="Y13" s="78"/>
      <c r="Z13" s="78"/>
      <c r="AB13" s="11">
        <v>42777</v>
      </c>
      <c r="AC13" s="11" t="s">
        <v>28</v>
      </c>
      <c r="AD13" s="11" t="s">
        <v>29</v>
      </c>
      <c r="AE13" s="13" t="s">
        <v>30</v>
      </c>
      <c r="AF13" s="13" t="s">
        <v>6</v>
      </c>
      <c r="AG13" s="38"/>
      <c r="AH13" s="38"/>
      <c r="AI13" s="38"/>
      <c r="AJ13" s="38"/>
      <c r="AK13" s="38"/>
      <c r="AL13" s="38"/>
      <c r="AM13" s="38"/>
      <c r="AN13" s="38"/>
      <c r="AO13" s="38"/>
      <c r="AP13" s="38"/>
      <c r="AQ13" s="38"/>
      <c r="AR13" s="38"/>
      <c r="AS13" s="38"/>
      <c r="AT13" s="38"/>
      <c r="AU13" s="38"/>
      <c r="AV13" s="38"/>
      <c r="AW13" s="38"/>
      <c r="AX13" s="38"/>
      <c r="AY13" s="38"/>
      <c r="AZ13" s="38"/>
      <c r="BA13" s="38"/>
      <c r="BB13" s="38"/>
    </row>
    <row r="14" spans="2:58" ht="6.75" customHeight="1">
      <c r="B14" s="8"/>
      <c r="C14" s="143"/>
      <c r="D14" s="143"/>
      <c r="E14" s="143"/>
      <c r="F14" s="143"/>
      <c r="G14" s="143"/>
      <c r="H14" s="143"/>
      <c r="I14" s="143"/>
      <c r="J14" s="143"/>
      <c r="K14" s="143"/>
      <c r="L14" s="143"/>
      <c r="M14" s="16"/>
      <c r="N14" s="8"/>
      <c r="P14" s="78" t="str">
        <f>IF(P2="ON","*","")</f>
        <v>*</v>
      </c>
      <c r="Q14" s="78"/>
      <c r="R14" s="78"/>
      <c r="S14" s="78"/>
      <c r="T14" s="78"/>
      <c r="U14" s="78"/>
      <c r="V14" s="78"/>
      <c r="W14" s="78"/>
      <c r="X14" s="78"/>
      <c r="Y14" s="78"/>
      <c r="Z14" s="78"/>
      <c r="AB14" s="11">
        <v>42814</v>
      </c>
      <c r="AC14" s="11" t="s">
        <v>21</v>
      </c>
      <c r="AD14" s="11" t="s">
        <v>35</v>
      </c>
      <c r="AE14" s="13" t="s">
        <v>36</v>
      </c>
      <c r="AF14" s="13" t="s">
        <v>6</v>
      </c>
      <c r="AG14" s="38"/>
      <c r="AH14" s="38"/>
      <c r="AI14" s="38"/>
      <c r="AJ14" s="38"/>
      <c r="AK14" s="38"/>
      <c r="AL14" s="38"/>
      <c r="AM14" s="38"/>
      <c r="AN14" s="38"/>
      <c r="AO14" s="38"/>
      <c r="AP14" s="38"/>
      <c r="AQ14" s="38"/>
      <c r="AR14" s="38"/>
      <c r="AS14" s="38"/>
      <c r="AT14" s="38"/>
      <c r="AU14" s="38"/>
      <c r="AV14" s="38"/>
      <c r="AW14" s="38"/>
      <c r="AX14" s="38"/>
      <c r="AY14" s="38"/>
      <c r="AZ14" s="38"/>
      <c r="BA14" s="38"/>
      <c r="BB14" s="38"/>
      <c r="BC14" s="80"/>
      <c r="BD14" s="80"/>
    </row>
    <row r="15" spans="2:58" ht="44.65" customHeight="1">
      <c r="B15" s="8"/>
      <c r="C15" s="17"/>
      <c r="D15" s="81" t="s">
        <v>37</v>
      </c>
      <c r="E15" s="81"/>
      <c r="F15" s="107"/>
      <c r="G15" s="107"/>
      <c r="H15" s="17"/>
      <c r="I15" s="108" t="s">
        <v>38</v>
      </c>
      <c r="J15" s="108"/>
      <c r="K15" s="109"/>
      <c r="L15" s="109"/>
      <c r="M15" s="17"/>
      <c r="N15" s="8"/>
      <c r="P15" s="54" t="str">
        <f>IF(P2="ON","←この物件でのプランニング依頼が始めての場合は、『新規依頼』をお選びください。","")</f>
        <v>←この物件でのプランニング依頼が始めての場合は、『新規依頼』をお選びください。</v>
      </c>
      <c r="Q15" s="54"/>
      <c r="R15" s="54"/>
      <c r="S15" s="54"/>
      <c r="T15" s="54"/>
      <c r="U15" s="54"/>
      <c r="V15" s="54"/>
      <c r="W15" s="54"/>
      <c r="X15" s="54"/>
      <c r="Y15" s="54"/>
      <c r="Z15" s="54"/>
      <c r="AB15" s="11">
        <v>42854</v>
      </c>
      <c r="AC15" s="11" t="s">
        <v>28</v>
      </c>
      <c r="AD15" s="11" t="s">
        <v>33</v>
      </c>
      <c r="AE15" s="13" t="s">
        <v>34</v>
      </c>
      <c r="AF15" s="13" t="s">
        <v>6</v>
      </c>
      <c r="AG15" s="38"/>
      <c r="AH15" s="38"/>
      <c r="AI15" s="38"/>
      <c r="AJ15" s="38"/>
      <c r="AK15" s="38"/>
      <c r="AL15" s="38"/>
      <c r="AM15" s="38"/>
      <c r="AN15" s="38"/>
      <c r="AO15" s="38"/>
      <c r="AP15" s="38"/>
      <c r="AQ15" s="38"/>
      <c r="AR15" s="38"/>
      <c r="AS15" s="38"/>
      <c r="AT15" s="38"/>
      <c r="AU15" s="38"/>
      <c r="AV15" s="38"/>
      <c r="AW15" s="38"/>
      <c r="AX15" s="38"/>
      <c r="AY15" s="38"/>
      <c r="AZ15" s="38"/>
      <c r="BA15" s="38"/>
      <c r="BB15" s="38"/>
      <c r="BC15" s="80"/>
      <c r="BD15" s="80"/>
    </row>
    <row r="16" spans="2:58" ht="6.75" customHeight="1">
      <c r="B16" s="8"/>
      <c r="C16" s="17"/>
      <c r="D16" s="18"/>
      <c r="E16" s="18"/>
      <c r="F16" s="18"/>
      <c r="G16" s="18"/>
      <c r="H16" s="18"/>
      <c r="I16" s="19"/>
      <c r="J16" s="19"/>
      <c r="K16" s="17"/>
      <c r="L16" s="17"/>
      <c r="M16" s="17"/>
      <c r="N16" s="8"/>
      <c r="P16" s="78" t="str">
        <f>IF(P2="ON","*","")</f>
        <v>*</v>
      </c>
      <c r="Q16" s="78"/>
      <c r="R16" s="78"/>
      <c r="S16" s="78"/>
      <c r="T16" s="78"/>
      <c r="U16" s="78"/>
      <c r="V16" s="78"/>
      <c r="W16" s="78"/>
      <c r="X16" s="78"/>
      <c r="Y16" s="78"/>
      <c r="Z16" s="78"/>
      <c r="AB16" s="11">
        <v>42858</v>
      </c>
      <c r="AC16" s="11" t="s">
        <v>39</v>
      </c>
      <c r="AD16" s="11" t="s">
        <v>40</v>
      </c>
      <c r="AE16" s="13" t="s">
        <v>41</v>
      </c>
      <c r="AF16" s="13" t="s">
        <v>6</v>
      </c>
      <c r="AG16" s="38"/>
      <c r="AH16" s="38"/>
      <c r="AI16" s="38"/>
      <c r="AJ16" s="38"/>
      <c r="AK16" s="38"/>
      <c r="AL16" s="38"/>
      <c r="AM16" s="38"/>
      <c r="AN16" s="38"/>
      <c r="AO16" s="38"/>
      <c r="AP16" s="38"/>
      <c r="AQ16" s="38"/>
      <c r="AR16" s="38"/>
      <c r="AS16" s="38"/>
      <c r="AT16" s="38"/>
      <c r="AU16" s="38"/>
      <c r="AV16" s="38"/>
      <c r="AW16" s="38"/>
      <c r="AX16" s="38"/>
      <c r="AY16" s="38"/>
      <c r="AZ16" s="38"/>
      <c r="BA16" s="38"/>
      <c r="BB16" s="38"/>
      <c r="BC16" s="80"/>
      <c r="BD16" s="80"/>
    </row>
    <row r="17" spans="2:56" ht="18" customHeight="1">
      <c r="B17" s="8"/>
      <c r="C17" s="17"/>
      <c r="D17" s="110" t="str">
        <f>IF(F15="変更依頼","新規・修正に関わらず、通常5営業日以上お時間をいただいています。お急ぎの場合は別途ご連絡ください。","＊寸法入りの植栽範囲がわかる平面図（PDFデータなど）をご用意いただき、メールにてご同送ください。")</f>
        <v>＊寸法入りの植栽範囲がわかる平面図（PDFデータなど）をご用意いただき、メールにてご同送ください。</v>
      </c>
      <c r="E17" s="110"/>
      <c r="F17" s="110"/>
      <c r="G17" s="110"/>
      <c r="H17" s="110"/>
      <c r="I17" s="110"/>
      <c r="J17" s="110"/>
      <c r="K17" s="110"/>
      <c r="L17" s="110"/>
      <c r="M17" s="17"/>
      <c r="N17" s="8"/>
      <c r="P17" s="54" t="str">
        <f>IF(P2="ON","　 過去にプランニングをした物件で、自動灌水のプラン図やお見積書の修正・変更が必要な場合は『変更依頼』をお選びください。","")</f>
        <v>　 過去にプランニングをした物件で、自動灌水のプラン図やお見積書の修正・変更が必要な場合は『変更依頼』をお選びください。</v>
      </c>
      <c r="Q17" s="54"/>
      <c r="R17" s="54"/>
      <c r="S17" s="54"/>
      <c r="T17" s="54"/>
      <c r="U17" s="54"/>
      <c r="V17" s="54"/>
      <c r="W17" s="54"/>
      <c r="X17" s="54"/>
      <c r="Y17" s="54"/>
      <c r="Z17" s="54"/>
      <c r="AB17" s="11">
        <v>42859</v>
      </c>
      <c r="AC17" s="11" t="s">
        <v>42</v>
      </c>
      <c r="AD17" s="11" t="s">
        <v>43</v>
      </c>
      <c r="AE17" s="13" t="s">
        <v>44</v>
      </c>
      <c r="AF17" s="13" t="s">
        <v>6</v>
      </c>
      <c r="AG17" s="38"/>
      <c r="AH17" s="38"/>
      <c r="AI17" s="38"/>
      <c r="AJ17" s="38"/>
      <c r="AK17" s="38"/>
      <c r="AL17" s="38"/>
      <c r="AM17" s="38"/>
      <c r="AN17" s="38"/>
      <c r="AO17" s="38"/>
      <c r="AP17" s="38"/>
      <c r="AQ17" s="38"/>
      <c r="AR17" s="38"/>
      <c r="AS17" s="38"/>
      <c r="AT17" s="38"/>
      <c r="AU17" s="38"/>
      <c r="AV17" s="38"/>
      <c r="AW17" s="38"/>
      <c r="AX17" s="38"/>
      <c r="AY17" s="38"/>
      <c r="AZ17" s="38"/>
      <c r="BA17" s="38"/>
      <c r="BB17" s="38"/>
      <c r="BC17" s="80"/>
      <c r="BD17" s="80"/>
    </row>
    <row r="18" spans="2:56" ht="6.75" customHeight="1">
      <c r="B18" s="8"/>
      <c r="C18" s="17"/>
      <c r="D18" s="18"/>
      <c r="E18" s="18"/>
      <c r="F18" s="16"/>
      <c r="G18" s="16"/>
      <c r="H18" s="17"/>
      <c r="I18" s="19"/>
      <c r="J18" s="19"/>
      <c r="K18" s="17"/>
      <c r="L18" s="17"/>
      <c r="M18" s="17"/>
      <c r="N18" s="8"/>
      <c r="P18" s="54" t="str">
        <f>IF(P2="ON"," 　その場合は、過去の見積りNo.（お見積書の右上 日付の上に記入してある番号）もご記入いただければ幸いです。","")</f>
        <v xml:space="preserve"> 　その場合は、過去の見積りNo.（お見積書の右上 日付の上に記入してある番号）もご記入いただければ幸いです。</v>
      </c>
      <c r="Q18" s="54"/>
      <c r="R18" s="54"/>
      <c r="S18" s="54"/>
      <c r="T18" s="54"/>
      <c r="U18" s="54"/>
      <c r="V18" s="54"/>
      <c r="W18" s="54"/>
      <c r="X18" s="54"/>
      <c r="Y18" s="54"/>
      <c r="Z18" s="54"/>
      <c r="AB18" s="11">
        <v>42860</v>
      </c>
      <c r="AC18" s="11" t="s">
        <v>45</v>
      </c>
      <c r="AD18" s="11" t="s">
        <v>46</v>
      </c>
      <c r="AE18" s="13" t="s">
        <v>47</v>
      </c>
      <c r="AF18" s="13" t="s">
        <v>6</v>
      </c>
      <c r="AG18" s="38"/>
      <c r="AH18" s="38"/>
      <c r="AI18" s="38"/>
      <c r="AJ18" s="38"/>
      <c r="AK18" s="38"/>
      <c r="AL18" s="38"/>
      <c r="AM18" s="38"/>
      <c r="AN18" s="38"/>
      <c r="AO18" s="38"/>
      <c r="AP18" s="38"/>
      <c r="AQ18" s="38"/>
      <c r="AR18" s="38"/>
      <c r="AS18" s="38"/>
      <c r="AT18" s="38"/>
      <c r="AU18" s="38"/>
      <c r="AV18" s="38"/>
      <c r="AW18" s="38"/>
      <c r="AX18" s="38"/>
      <c r="AY18" s="38"/>
      <c r="AZ18" s="38"/>
      <c r="BA18" s="38"/>
      <c r="BB18" s="38"/>
      <c r="BC18" s="80"/>
      <c r="BD18" s="80"/>
    </row>
    <row r="19" spans="2:56" ht="6.75" customHeight="1">
      <c r="B19" s="8"/>
      <c r="C19" s="10"/>
      <c r="D19" s="10"/>
      <c r="E19" s="10"/>
      <c r="F19" s="10"/>
      <c r="G19" s="10"/>
      <c r="H19" s="10"/>
      <c r="I19" s="10"/>
      <c r="J19" s="10"/>
      <c r="K19" s="10"/>
      <c r="L19" s="10"/>
      <c r="M19" s="10"/>
      <c r="N19" s="8"/>
      <c r="P19" s="54"/>
      <c r="Q19" s="54"/>
      <c r="R19" s="54"/>
      <c r="S19" s="54"/>
      <c r="T19" s="54"/>
      <c r="U19" s="54"/>
      <c r="V19" s="54"/>
      <c r="W19" s="54"/>
      <c r="X19" s="54"/>
      <c r="Y19" s="54"/>
      <c r="Z19" s="54"/>
      <c r="AB19" s="11">
        <v>42933</v>
      </c>
      <c r="AC19" s="11" t="s">
        <v>21</v>
      </c>
      <c r="AD19" s="11" t="s">
        <v>48</v>
      </c>
      <c r="AE19" s="13" t="s">
        <v>49</v>
      </c>
      <c r="AF19" s="13" t="s">
        <v>6</v>
      </c>
      <c r="AG19" s="38"/>
      <c r="AH19" s="38"/>
      <c r="AI19" s="38"/>
      <c r="AJ19" s="38"/>
      <c r="AK19" s="38"/>
      <c r="AL19" s="38"/>
      <c r="AM19" s="38"/>
      <c r="AN19" s="38"/>
      <c r="AO19" s="38"/>
      <c r="AP19" s="38"/>
      <c r="AQ19" s="38"/>
      <c r="AR19" s="38"/>
      <c r="AS19" s="38"/>
      <c r="AT19" s="38"/>
      <c r="AU19" s="38"/>
      <c r="AV19" s="38"/>
      <c r="AW19" s="38"/>
      <c r="AX19" s="38"/>
      <c r="AY19" s="38"/>
      <c r="AZ19" s="38"/>
      <c r="BA19" s="38"/>
      <c r="BB19" s="38"/>
      <c r="BC19" s="80"/>
      <c r="BD19" s="80"/>
    </row>
    <row r="20" spans="2:56" ht="20.25" customHeight="1">
      <c r="B20" s="8"/>
      <c r="C20" s="101" t="s">
        <v>50</v>
      </c>
      <c r="D20" s="101"/>
      <c r="E20" s="101"/>
      <c r="F20" s="101"/>
      <c r="G20" s="101"/>
      <c r="H20" s="101"/>
      <c r="I20" s="101"/>
      <c r="J20" s="101"/>
      <c r="K20" s="101"/>
      <c r="L20" s="101"/>
      <c r="M20" s="101"/>
      <c r="N20" s="8"/>
      <c r="P20" s="78" t="str">
        <f>IF(P2="ON","*","")</f>
        <v>*</v>
      </c>
      <c r="Q20" s="78"/>
      <c r="R20" s="78"/>
      <c r="S20" s="78"/>
      <c r="T20" s="78"/>
      <c r="U20" s="78"/>
      <c r="V20" s="78"/>
      <c r="W20" s="78"/>
      <c r="X20" s="78"/>
      <c r="Y20" s="78"/>
      <c r="Z20" s="78"/>
      <c r="AB20" s="11">
        <v>42958</v>
      </c>
      <c r="AC20" s="11" t="s">
        <v>45</v>
      </c>
      <c r="AD20" s="11" t="s">
        <v>51</v>
      </c>
      <c r="AE20" s="13" t="s">
        <v>52</v>
      </c>
      <c r="AF20" s="13" t="s">
        <v>6</v>
      </c>
      <c r="AG20" s="38"/>
      <c r="AH20" s="38"/>
      <c r="AI20" s="38"/>
      <c r="AJ20" s="38"/>
      <c r="AK20" s="38"/>
      <c r="AL20" s="38"/>
      <c r="AM20" s="38"/>
      <c r="AN20" s="38"/>
      <c r="AO20" s="38"/>
      <c r="AP20" s="38"/>
      <c r="AQ20" s="38"/>
      <c r="AR20" s="38"/>
      <c r="AS20" s="38"/>
      <c r="AT20" s="38"/>
      <c r="AU20" s="38"/>
      <c r="AV20" s="38"/>
      <c r="AW20" s="38"/>
      <c r="AX20" s="38"/>
      <c r="AY20" s="38"/>
      <c r="AZ20" s="38"/>
      <c r="BA20" s="38"/>
      <c r="BB20" s="38"/>
    </row>
    <row r="21" spans="2:56" ht="6.75" customHeight="1">
      <c r="B21" s="8"/>
      <c r="C21" s="20"/>
      <c r="D21" s="20"/>
      <c r="E21" s="20"/>
      <c r="F21" s="20"/>
      <c r="G21" s="20"/>
      <c r="H21" s="20"/>
      <c r="I21" s="20"/>
      <c r="J21" s="20"/>
      <c r="K21" s="20"/>
      <c r="L21" s="20"/>
      <c r="M21" s="20"/>
      <c r="N21" s="8"/>
      <c r="P21" s="78" t="str">
        <f>IF(P2="ON","*","")</f>
        <v>*</v>
      </c>
      <c r="Q21" s="78"/>
      <c r="R21" s="78"/>
      <c r="S21" s="78"/>
      <c r="T21" s="78"/>
      <c r="U21" s="78"/>
      <c r="V21" s="78"/>
      <c r="W21" s="78"/>
      <c r="X21" s="78"/>
      <c r="Y21" s="78"/>
      <c r="Z21" s="78"/>
      <c r="AB21" s="11">
        <v>42996</v>
      </c>
      <c r="AC21" s="11" t="s">
        <v>21</v>
      </c>
      <c r="AD21" s="11" t="s">
        <v>53</v>
      </c>
      <c r="AE21" s="13" t="s">
        <v>54</v>
      </c>
      <c r="AF21" s="13" t="s">
        <v>6</v>
      </c>
      <c r="AG21" s="38"/>
      <c r="AH21" s="38"/>
      <c r="AI21" s="38"/>
      <c r="AJ21" s="38"/>
      <c r="AK21" s="38"/>
      <c r="AL21" s="38"/>
      <c r="AM21" s="38"/>
      <c r="AN21" s="38"/>
      <c r="AO21" s="38"/>
      <c r="AP21" s="38"/>
      <c r="AQ21" s="38"/>
      <c r="AR21" s="38"/>
      <c r="AS21" s="38"/>
      <c r="AT21" s="38"/>
      <c r="AU21" s="38"/>
      <c r="AV21" s="38"/>
      <c r="AW21" s="38"/>
      <c r="AX21" s="38"/>
      <c r="AY21" s="38"/>
      <c r="AZ21" s="38"/>
      <c r="BA21" s="38"/>
      <c r="BB21" s="38"/>
    </row>
    <row r="22" spans="2:56" ht="20.25" customHeight="1">
      <c r="B22" s="8"/>
      <c r="C22" s="20"/>
      <c r="D22" s="51" t="s">
        <v>55</v>
      </c>
      <c r="E22" s="20"/>
      <c r="F22" s="20"/>
      <c r="G22" s="20"/>
      <c r="H22" s="20"/>
      <c r="I22" s="95" t="s">
        <v>56</v>
      </c>
      <c r="J22" s="95"/>
      <c r="K22" s="95"/>
      <c r="L22" s="95"/>
      <c r="M22" s="96"/>
      <c r="N22" s="8"/>
      <c r="P22" s="78" t="str">
        <f>IF(P2="ON","*","")</f>
        <v>*</v>
      </c>
      <c r="Q22" s="78"/>
      <c r="R22" s="78"/>
      <c r="S22" s="78"/>
      <c r="T22" s="78"/>
      <c r="U22" s="78"/>
      <c r="V22" s="78"/>
      <c r="W22" s="78"/>
      <c r="X22" s="78"/>
      <c r="Y22" s="78"/>
      <c r="Z22" s="78"/>
      <c r="AB22" s="11">
        <v>43001</v>
      </c>
      <c r="AC22" s="11" t="s">
        <v>28</v>
      </c>
      <c r="AD22" s="11" t="s">
        <v>57</v>
      </c>
      <c r="AE22" s="13" t="s">
        <v>58</v>
      </c>
      <c r="AF22" s="13" t="s">
        <v>6</v>
      </c>
      <c r="AG22" s="38"/>
      <c r="AH22" s="38"/>
      <c r="AI22" s="38"/>
      <c r="AJ22" s="38"/>
      <c r="AK22" s="38"/>
      <c r="AL22" s="38"/>
      <c r="AM22" s="38"/>
      <c r="AN22" s="38"/>
      <c r="AO22" s="38"/>
      <c r="AP22" s="38"/>
      <c r="AQ22" s="38"/>
      <c r="AR22" s="38"/>
      <c r="AS22" s="38"/>
      <c r="AT22" s="38"/>
      <c r="AU22" s="38"/>
      <c r="AV22" s="38"/>
      <c r="AW22" s="38"/>
      <c r="AX22" s="38"/>
      <c r="AY22" s="38"/>
      <c r="AZ22" s="38"/>
      <c r="BA22" s="38"/>
      <c r="BB22" s="38"/>
    </row>
    <row r="23" spans="2:56" ht="20.25" customHeight="1">
      <c r="B23" s="8"/>
      <c r="C23" s="10"/>
      <c r="D23" s="81" t="s">
        <v>59</v>
      </c>
      <c r="E23" s="81"/>
      <c r="F23" s="94"/>
      <c r="G23" s="84"/>
      <c r="H23" s="10"/>
      <c r="I23" s="96"/>
      <c r="J23" s="96"/>
      <c r="K23" s="96"/>
      <c r="L23" s="96"/>
      <c r="M23" s="96"/>
      <c r="N23" s="8"/>
      <c r="P23" s="54" t="str">
        <f>IF(P2="ON","←プラン図・お見積書の受取希望日をご記入ください。空白の場合は、株式会社タカギにて設定させていただきます。","")</f>
        <v>←プラン図・お見積書の受取希望日をご記入ください。空白の場合は、株式会社タカギにて設定させていただきます。</v>
      </c>
      <c r="Q23" s="54"/>
      <c r="R23" s="54"/>
      <c r="S23" s="54"/>
      <c r="T23" s="54"/>
      <c r="U23" s="54"/>
      <c r="V23" s="54"/>
      <c r="W23" s="54"/>
      <c r="X23" s="54"/>
      <c r="Y23" s="54"/>
      <c r="Z23" s="54"/>
      <c r="AB23" s="11">
        <v>43017</v>
      </c>
      <c r="AC23" s="11" t="s">
        <v>21</v>
      </c>
      <c r="AD23" s="11" t="s">
        <v>60</v>
      </c>
      <c r="AE23" s="13" t="s">
        <v>61</v>
      </c>
      <c r="AF23" s="13" t="s">
        <v>62</v>
      </c>
      <c r="AG23" s="38"/>
      <c r="AH23" s="38"/>
      <c r="AI23" s="38"/>
      <c r="AJ23" s="38"/>
      <c r="AK23" s="38"/>
      <c r="AL23" s="38"/>
      <c r="AM23" s="38"/>
      <c r="AN23" s="38"/>
      <c r="AO23" s="38"/>
      <c r="AP23" s="38"/>
      <c r="AQ23" s="38"/>
      <c r="AR23" s="38"/>
      <c r="AS23" s="38"/>
      <c r="AT23" s="38"/>
      <c r="AU23" s="38"/>
      <c r="AV23" s="38"/>
      <c r="AW23" s="38"/>
      <c r="AX23" s="38"/>
      <c r="AY23" s="38"/>
      <c r="AZ23" s="38"/>
      <c r="BA23" s="38"/>
      <c r="BB23" s="38"/>
    </row>
    <row r="24" spans="2:56" ht="6.75" customHeight="1">
      <c r="B24" s="8"/>
      <c r="C24" s="10"/>
      <c r="D24" s="10"/>
      <c r="E24" s="10"/>
      <c r="F24" s="10"/>
      <c r="G24" s="10"/>
      <c r="H24" s="10"/>
      <c r="I24" s="10"/>
      <c r="J24" s="10"/>
      <c r="K24" s="10"/>
      <c r="L24" s="10"/>
      <c r="M24" s="10"/>
      <c r="N24" s="8"/>
      <c r="P24" s="78" t="str">
        <f>IF(P2="ON","*","")</f>
        <v>*</v>
      </c>
      <c r="Q24" s="78"/>
      <c r="R24" s="78"/>
      <c r="S24" s="78"/>
      <c r="T24" s="78"/>
      <c r="U24" s="78"/>
      <c r="V24" s="78"/>
      <c r="W24" s="78"/>
      <c r="X24" s="78"/>
      <c r="Y24" s="78"/>
      <c r="Z24" s="78"/>
      <c r="AB24" s="11">
        <v>43042</v>
      </c>
      <c r="AC24" s="11" t="s">
        <v>45</v>
      </c>
      <c r="AD24" s="11" t="s">
        <v>63</v>
      </c>
      <c r="AE24" s="13" t="s">
        <v>64</v>
      </c>
      <c r="AF24" s="13" t="s">
        <v>62</v>
      </c>
      <c r="AG24" s="38"/>
      <c r="AH24" s="38"/>
      <c r="AI24" s="38"/>
      <c r="AJ24" s="38"/>
      <c r="AK24" s="38"/>
      <c r="AL24" s="38"/>
      <c r="AM24" s="38"/>
      <c r="AN24" s="38"/>
      <c r="AO24" s="38"/>
      <c r="AP24" s="38"/>
      <c r="AQ24" s="38"/>
      <c r="AR24" s="38"/>
      <c r="AS24" s="38"/>
      <c r="AT24" s="38"/>
      <c r="AU24" s="38"/>
      <c r="AV24" s="38"/>
      <c r="AW24" s="38"/>
      <c r="AX24" s="38"/>
      <c r="AY24" s="38"/>
      <c r="AZ24" s="38"/>
      <c r="BA24" s="38"/>
      <c r="BB24" s="38"/>
    </row>
    <row r="25" spans="2:56" ht="20.25" customHeight="1">
      <c r="B25" s="8"/>
      <c r="C25" s="101" t="s">
        <v>65</v>
      </c>
      <c r="D25" s="101"/>
      <c r="E25" s="101"/>
      <c r="F25" s="101"/>
      <c r="G25" s="101"/>
      <c r="H25" s="101"/>
      <c r="I25" s="101"/>
      <c r="J25" s="101"/>
      <c r="K25" s="101"/>
      <c r="L25" s="101"/>
      <c r="M25" s="101"/>
      <c r="N25" s="8"/>
      <c r="P25" s="78" t="str">
        <f>IF(P2="ON","*","")</f>
        <v>*</v>
      </c>
      <c r="Q25" s="78"/>
      <c r="R25" s="78"/>
      <c r="S25" s="78"/>
      <c r="T25" s="78"/>
      <c r="U25" s="78"/>
      <c r="V25" s="78"/>
      <c r="W25" s="78"/>
      <c r="X25" s="78"/>
      <c r="Y25" s="78"/>
      <c r="Z25" s="78"/>
      <c r="AB25" s="11">
        <v>43062</v>
      </c>
      <c r="AC25" s="11" t="s">
        <v>42</v>
      </c>
      <c r="AD25" s="11" t="s">
        <v>66</v>
      </c>
      <c r="AE25" s="13" t="s">
        <v>67</v>
      </c>
      <c r="AF25" s="13" t="s">
        <v>62</v>
      </c>
      <c r="AG25" s="38"/>
      <c r="AH25" s="38"/>
      <c r="AI25" s="38"/>
      <c r="AJ25" s="38"/>
      <c r="AK25" s="38"/>
      <c r="AL25" s="38"/>
      <c r="AM25" s="38"/>
      <c r="AN25" s="38"/>
      <c r="AO25" s="38"/>
      <c r="AP25" s="38"/>
      <c r="AQ25" s="38"/>
      <c r="AR25" s="38"/>
      <c r="AS25" s="38"/>
      <c r="AT25" s="38"/>
      <c r="AU25" s="38"/>
      <c r="AV25" s="38"/>
      <c r="AW25" s="38"/>
      <c r="AX25" s="38"/>
      <c r="AY25" s="38"/>
      <c r="AZ25" s="38"/>
      <c r="BA25" s="38"/>
      <c r="BB25" s="38"/>
    </row>
    <row r="26" spans="2:56" ht="6.75" customHeight="1">
      <c r="B26" s="8"/>
      <c r="C26" s="20"/>
      <c r="D26" s="20"/>
      <c r="E26" s="20"/>
      <c r="F26" s="20"/>
      <c r="G26" s="20"/>
      <c r="H26" s="20"/>
      <c r="I26" s="20"/>
      <c r="J26" s="20"/>
      <c r="K26" s="20"/>
      <c r="L26" s="20"/>
      <c r="M26" s="20"/>
      <c r="N26" s="8"/>
      <c r="P26" s="78" t="str">
        <f>IF(P2="ON","*","")</f>
        <v>*</v>
      </c>
      <c r="Q26" s="78"/>
      <c r="R26" s="78"/>
      <c r="S26" s="78"/>
      <c r="T26" s="78"/>
      <c r="U26" s="78"/>
      <c r="V26" s="78"/>
      <c r="W26" s="78"/>
      <c r="X26" s="78"/>
      <c r="Y26" s="78"/>
      <c r="Z26" s="78"/>
      <c r="AB26" s="11">
        <v>43092</v>
      </c>
      <c r="AC26" s="11" t="s">
        <v>28</v>
      </c>
      <c r="AD26" s="11" t="s">
        <v>68</v>
      </c>
      <c r="AE26" s="13" t="s">
        <v>69</v>
      </c>
      <c r="AF26" s="13" t="s">
        <v>6</v>
      </c>
      <c r="AG26" s="38"/>
      <c r="AH26" s="38"/>
      <c r="AI26" s="38"/>
      <c r="AJ26" s="38"/>
      <c r="AK26" s="38"/>
      <c r="AL26" s="38"/>
      <c r="AM26" s="38"/>
      <c r="AN26" s="38"/>
      <c r="AO26" s="38"/>
      <c r="AP26" s="38"/>
      <c r="AQ26" s="38"/>
      <c r="AR26" s="38"/>
      <c r="AS26" s="38"/>
      <c r="AT26" s="38"/>
      <c r="AU26" s="38"/>
      <c r="AV26" s="38"/>
      <c r="AW26" s="38"/>
      <c r="AX26" s="38"/>
      <c r="AY26" s="38"/>
      <c r="AZ26" s="38"/>
      <c r="BA26" s="38"/>
      <c r="BB26" s="38"/>
    </row>
    <row r="27" spans="2:56" ht="20.25" customHeight="1">
      <c r="B27" s="8"/>
      <c r="C27" s="8"/>
      <c r="D27" s="85" t="s">
        <v>70</v>
      </c>
      <c r="E27" s="86"/>
      <c r="F27" s="82"/>
      <c r="G27" s="83"/>
      <c r="H27" s="83"/>
      <c r="I27" s="83"/>
      <c r="J27" s="83"/>
      <c r="K27" s="83"/>
      <c r="L27" s="21" t="s">
        <v>71</v>
      </c>
      <c r="M27" s="8"/>
      <c r="N27" s="8"/>
      <c r="P27" s="54" t="str">
        <f>IF(P2="ON","←ご記入いただいた名称がプラン図・お見積書に記載されます。平面図に邸名の記載がある場合はその名称をご記入ください。","")</f>
        <v>←ご記入いただいた名称がプラン図・お見積書に記載されます。平面図に邸名の記載がある場合はその名称をご記入ください。</v>
      </c>
      <c r="Q27" s="54"/>
      <c r="R27" s="54"/>
      <c r="S27" s="54"/>
      <c r="T27" s="54"/>
      <c r="U27" s="54"/>
      <c r="V27" s="54"/>
      <c r="W27" s="54"/>
      <c r="X27" s="54"/>
      <c r="Y27" s="54"/>
      <c r="Z27" s="54"/>
      <c r="AB27" s="11">
        <v>43101</v>
      </c>
      <c r="AC27" s="11" t="s">
        <v>21</v>
      </c>
      <c r="AD27" s="11" t="s">
        <v>17</v>
      </c>
      <c r="AE27" s="13" t="s">
        <v>72</v>
      </c>
      <c r="AF27" s="13" t="s">
        <v>6</v>
      </c>
      <c r="AG27" s="38"/>
      <c r="AH27" s="38"/>
      <c r="AI27" s="38"/>
      <c r="AJ27" s="38"/>
      <c r="AK27" s="38"/>
      <c r="AL27" s="38"/>
      <c r="AM27" s="38"/>
      <c r="AN27" s="38"/>
      <c r="AO27" s="38"/>
      <c r="AP27" s="38"/>
      <c r="AQ27" s="38"/>
      <c r="AR27" s="38"/>
      <c r="AS27" s="38"/>
      <c r="AT27" s="38"/>
      <c r="AU27" s="38"/>
      <c r="AV27" s="38"/>
      <c r="AW27" s="38"/>
      <c r="AX27" s="38"/>
      <c r="AY27" s="38"/>
      <c r="AZ27" s="38"/>
      <c r="BA27" s="38"/>
      <c r="BB27" s="38"/>
    </row>
    <row r="28" spans="2:56" ht="20.25" customHeight="1">
      <c r="B28" s="8"/>
      <c r="C28" s="8"/>
      <c r="D28" s="87" t="s">
        <v>73</v>
      </c>
      <c r="E28" s="88"/>
      <c r="F28" s="91"/>
      <c r="G28" s="92"/>
      <c r="H28" s="92"/>
      <c r="I28" s="93"/>
      <c r="J28" s="8"/>
      <c r="K28" s="8"/>
      <c r="L28" s="8"/>
      <c r="M28" s="8"/>
      <c r="N28" s="8"/>
      <c r="P28" s="54" t="str">
        <f>IF(P2="ON","←お手数ですが、ハウスメーカー名の入力をお願いします。支店名や部署名は一つ下の欄にご記入ださい。","")</f>
        <v>←お手数ですが、ハウスメーカー名の入力をお願いします。支店名や部署名は一つ下の欄にご記入ださい。</v>
      </c>
      <c r="Q28" s="54"/>
      <c r="R28" s="54"/>
      <c r="S28" s="54"/>
      <c r="T28" s="54"/>
      <c r="U28" s="54"/>
      <c r="V28" s="54"/>
      <c r="W28" s="54"/>
      <c r="X28" s="54"/>
      <c r="Y28" s="54"/>
      <c r="Z28" s="54"/>
      <c r="AB28" s="11">
        <v>43108</v>
      </c>
      <c r="AC28" s="11" t="s">
        <v>21</v>
      </c>
      <c r="AD28" s="11" t="s">
        <v>26</v>
      </c>
      <c r="AE28" s="13" t="s">
        <v>74</v>
      </c>
      <c r="AF28" s="13" t="s">
        <v>62</v>
      </c>
      <c r="AG28" s="38"/>
      <c r="AH28" s="38"/>
      <c r="AI28" s="38"/>
      <c r="AJ28" s="38"/>
      <c r="AK28" s="38"/>
      <c r="AL28" s="38"/>
      <c r="AM28" s="38"/>
      <c r="AN28" s="38"/>
      <c r="AO28" s="38"/>
      <c r="AP28" s="38"/>
      <c r="AQ28" s="38"/>
      <c r="AR28" s="38"/>
      <c r="AS28" s="38"/>
      <c r="AT28" s="38"/>
      <c r="AU28" s="38"/>
      <c r="AV28" s="38"/>
      <c r="AW28" s="38"/>
      <c r="AX28" s="38"/>
      <c r="AY28" s="38"/>
      <c r="AZ28" s="38"/>
      <c r="BA28" s="38"/>
      <c r="BB28" s="38"/>
    </row>
    <row r="29" spans="2:56" ht="20.25" customHeight="1">
      <c r="B29" s="8"/>
      <c r="C29" s="8"/>
      <c r="D29" s="89" t="s">
        <v>75</v>
      </c>
      <c r="E29" s="90"/>
      <c r="F29" s="84"/>
      <c r="G29" s="84"/>
      <c r="H29" s="84"/>
      <c r="I29" s="84"/>
      <c r="J29" s="84"/>
      <c r="K29" s="84"/>
      <c r="L29" s="8"/>
      <c r="M29" s="8"/>
      <c r="N29" s="8"/>
      <c r="P29" s="54" t="str">
        <f>IF(P2="ON","←ハウスメーカーの支店名（または部署名）をご記入ください。","")</f>
        <v>←ハウスメーカーの支店名（または部署名）をご記入ください。</v>
      </c>
      <c r="Q29" s="54"/>
      <c r="R29" s="54"/>
      <c r="S29" s="54"/>
      <c r="T29" s="54"/>
      <c r="U29" s="54"/>
      <c r="V29" s="54"/>
      <c r="W29" s="54"/>
      <c r="X29" s="54"/>
      <c r="Y29" s="54"/>
      <c r="Z29" s="54"/>
      <c r="AB29" s="11">
        <v>43142</v>
      </c>
      <c r="AC29" s="11" t="s">
        <v>16</v>
      </c>
      <c r="AD29" s="11" t="s">
        <v>29</v>
      </c>
      <c r="AE29" s="13" t="s">
        <v>76</v>
      </c>
      <c r="AF29" s="13" t="s">
        <v>6</v>
      </c>
      <c r="AG29" s="38"/>
      <c r="AH29" s="38"/>
      <c r="AI29" s="38"/>
      <c r="AJ29" s="38"/>
      <c r="AK29" s="38"/>
      <c r="AL29" s="38"/>
      <c r="AM29" s="38"/>
      <c r="AN29" s="38"/>
      <c r="AO29" s="38"/>
      <c r="AP29" s="38"/>
      <c r="AQ29" s="38"/>
      <c r="AR29" s="38"/>
      <c r="AS29" s="38"/>
      <c r="AT29" s="38"/>
      <c r="AU29" s="38"/>
      <c r="AV29" s="38"/>
      <c r="AW29" s="38"/>
      <c r="AX29" s="38"/>
      <c r="AY29" s="38"/>
      <c r="AZ29" s="38"/>
      <c r="BA29" s="38"/>
      <c r="BB29" s="38"/>
    </row>
    <row r="30" spans="2:56" ht="20.25" customHeight="1">
      <c r="B30" s="8"/>
      <c r="C30" s="8"/>
      <c r="D30" s="85" t="s">
        <v>77</v>
      </c>
      <c r="E30" s="86"/>
      <c r="F30" s="4"/>
      <c r="G30" s="22" t="str">
        <f>IF(F30="","",VLOOKUP(F30,AE6:AF54,2,0))</f>
        <v/>
      </c>
      <c r="H30" s="23"/>
      <c r="I30" s="23"/>
      <c r="J30" s="24"/>
      <c r="K30" s="80"/>
      <c r="L30" s="80"/>
      <c r="M30" s="8"/>
      <c r="N30" s="8"/>
      <c r="P30" s="54" t="str">
        <f>IF(P2="ON","←物件所在地（都道府県）をお選びください。","")</f>
        <v>←物件所在地（都道府県）をお選びください。</v>
      </c>
      <c r="Q30" s="54"/>
      <c r="R30" s="54"/>
      <c r="S30" s="54"/>
      <c r="T30" s="54"/>
      <c r="U30" s="54"/>
      <c r="V30" s="54"/>
      <c r="W30" s="54"/>
      <c r="X30" s="54"/>
      <c r="Y30" s="54"/>
      <c r="Z30" s="54"/>
      <c r="AB30" s="11">
        <v>43143</v>
      </c>
      <c r="AC30" s="11" t="s">
        <v>21</v>
      </c>
      <c r="AD30" s="11" t="s">
        <v>22</v>
      </c>
      <c r="AE30" s="13" t="s">
        <v>78</v>
      </c>
      <c r="AF30" s="13" t="s">
        <v>62</v>
      </c>
      <c r="AG30" s="38"/>
      <c r="AH30" s="38"/>
      <c r="AI30" s="38"/>
      <c r="AJ30" s="38"/>
      <c r="AK30" s="38"/>
      <c r="AL30" s="38"/>
      <c r="AM30" s="38"/>
      <c r="AN30" s="38"/>
      <c r="AO30" s="38"/>
      <c r="AP30" s="38"/>
      <c r="AQ30" s="38"/>
      <c r="AR30" s="38"/>
      <c r="AS30" s="38"/>
      <c r="AT30" s="38"/>
      <c r="AU30" s="38"/>
      <c r="AV30" s="38"/>
      <c r="AW30" s="38"/>
      <c r="AX30" s="38"/>
      <c r="AY30" s="38"/>
      <c r="AZ30" s="38"/>
      <c r="BA30" s="38"/>
      <c r="BB30" s="38"/>
    </row>
    <row r="31" spans="2:56" ht="20.25" customHeight="1">
      <c r="B31" s="8"/>
      <c r="C31" s="8"/>
      <c r="D31" s="81" t="s">
        <v>79</v>
      </c>
      <c r="E31" s="81"/>
      <c r="F31" s="84"/>
      <c r="G31" s="84"/>
      <c r="H31" s="14"/>
      <c r="I31" s="14"/>
      <c r="J31" s="14"/>
      <c r="K31" s="80"/>
      <c r="L31" s="80"/>
      <c r="M31" s="8"/>
      <c r="N31" s="8"/>
      <c r="P31" s="78" t="str">
        <f>IF(P2="ON","*","")</f>
        <v>*</v>
      </c>
      <c r="Q31" s="78"/>
      <c r="R31" s="78"/>
      <c r="S31" s="78"/>
      <c r="T31" s="78"/>
      <c r="U31" s="78"/>
      <c r="V31" s="78"/>
      <c r="W31" s="78"/>
      <c r="X31" s="78"/>
      <c r="Y31" s="78"/>
      <c r="Z31" s="78"/>
      <c r="AB31" s="11">
        <v>43180</v>
      </c>
      <c r="AC31" s="11" t="s">
        <v>39</v>
      </c>
      <c r="AD31" s="11" t="s">
        <v>35</v>
      </c>
      <c r="AE31" s="13" t="s">
        <v>80</v>
      </c>
      <c r="AF31" s="13" t="s">
        <v>62</v>
      </c>
      <c r="AG31" s="38"/>
      <c r="AH31" s="38"/>
      <c r="AI31" s="38"/>
      <c r="AJ31" s="38"/>
      <c r="AK31" s="38"/>
      <c r="AL31" s="38"/>
      <c r="AM31" s="38"/>
      <c r="AN31" s="38"/>
      <c r="AO31" s="38"/>
      <c r="AP31" s="38"/>
      <c r="AQ31" s="38"/>
      <c r="AR31" s="38"/>
      <c r="AS31" s="38"/>
      <c r="AT31" s="38"/>
      <c r="AU31" s="38"/>
      <c r="AV31" s="38"/>
      <c r="AW31" s="38"/>
      <c r="AX31" s="38"/>
      <c r="AY31" s="38"/>
      <c r="AZ31" s="38"/>
      <c r="BA31" s="38"/>
      <c r="BB31" s="38"/>
    </row>
    <row r="32" spans="2:56" ht="20.25" customHeight="1">
      <c r="B32" s="8"/>
      <c r="C32" s="8"/>
      <c r="D32" s="85" t="s">
        <v>81</v>
      </c>
      <c r="E32" s="86"/>
      <c r="F32" s="84"/>
      <c r="G32" s="84"/>
      <c r="H32" s="14"/>
      <c r="I32" s="14"/>
      <c r="J32" s="14"/>
      <c r="K32" s="80"/>
      <c r="L32" s="80"/>
      <c r="M32" s="8"/>
      <c r="N32" s="8"/>
      <c r="P32" s="54" t="str">
        <f>IF(P2="ON","←プランニング依頼時に竣工済みの物件やリフォーム物件は「既築」をお選びください。外構工事前は「新築」とします。","")</f>
        <v>←プランニング依頼時に竣工済みの物件やリフォーム物件は「既築」をお選びください。外構工事前は「新築」とします。</v>
      </c>
      <c r="Q32" s="54"/>
      <c r="R32" s="54"/>
      <c r="S32" s="54"/>
      <c r="T32" s="54"/>
      <c r="U32" s="54"/>
      <c r="V32" s="54"/>
      <c r="W32" s="54"/>
      <c r="X32" s="54"/>
      <c r="Y32" s="54"/>
      <c r="Z32" s="54"/>
      <c r="AB32" s="11">
        <v>43219</v>
      </c>
      <c r="AC32" s="11" t="s">
        <v>16</v>
      </c>
      <c r="AD32" s="11" t="s">
        <v>33</v>
      </c>
      <c r="AE32" s="13" t="s">
        <v>82</v>
      </c>
      <c r="AF32" s="13" t="s">
        <v>62</v>
      </c>
      <c r="AG32" s="38"/>
      <c r="AH32" s="38"/>
      <c r="AI32" s="38"/>
      <c r="AJ32" s="38"/>
      <c r="AK32" s="38"/>
      <c r="AL32" s="38"/>
      <c r="AM32" s="38"/>
      <c r="AN32" s="38"/>
      <c r="AO32" s="38"/>
      <c r="AP32" s="38"/>
      <c r="AQ32" s="38"/>
      <c r="AR32" s="38"/>
      <c r="AS32" s="38"/>
      <c r="AT32" s="38"/>
      <c r="AU32" s="38"/>
      <c r="AV32" s="38"/>
      <c r="AW32" s="38"/>
      <c r="AX32" s="38"/>
      <c r="AY32" s="38"/>
      <c r="AZ32" s="38"/>
      <c r="BA32" s="38"/>
      <c r="BB32" s="38"/>
    </row>
    <row r="33" spans="2:54" ht="20.25" customHeight="1">
      <c r="B33" s="8"/>
      <c r="C33" s="8"/>
      <c r="D33" s="81" t="s">
        <v>83</v>
      </c>
      <c r="E33" s="81"/>
      <c r="F33" s="84"/>
      <c r="G33" s="84"/>
      <c r="H33" s="84"/>
      <c r="I33" s="84"/>
      <c r="J33" s="8"/>
      <c r="K33" s="80"/>
      <c r="L33" s="80"/>
      <c r="M33" s="8"/>
      <c r="N33" s="8"/>
      <c r="P33" s="54" t="str">
        <f>IF(P2="ON","←プランニング依頼シートを提出する時点での物件状態をお選びください。","")</f>
        <v>←プランニング依頼シートを提出する時点での物件状態をお選びください。</v>
      </c>
      <c r="Q33" s="54"/>
      <c r="R33" s="54"/>
      <c r="S33" s="54"/>
      <c r="T33" s="54"/>
      <c r="U33" s="54"/>
      <c r="V33" s="54"/>
      <c r="W33" s="54"/>
      <c r="X33" s="54"/>
      <c r="Y33" s="54"/>
      <c r="Z33" s="54"/>
      <c r="AB33" s="11">
        <v>43220</v>
      </c>
      <c r="AC33" s="11" t="s">
        <v>21</v>
      </c>
      <c r="AD33" s="11" t="s">
        <v>22</v>
      </c>
      <c r="AE33" s="13" t="s">
        <v>84</v>
      </c>
      <c r="AF33" s="13" t="s">
        <v>62</v>
      </c>
      <c r="AG33" s="38"/>
      <c r="AH33" s="38"/>
      <c r="AI33" s="38"/>
      <c r="AJ33" s="38"/>
      <c r="AK33" s="38"/>
      <c r="AL33" s="38"/>
      <c r="AM33" s="38"/>
      <c r="AN33" s="38"/>
      <c r="AO33" s="38"/>
      <c r="AP33" s="38"/>
      <c r="AQ33" s="38"/>
      <c r="AR33" s="38"/>
      <c r="AS33" s="38"/>
      <c r="AT33" s="38"/>
      <c r="AU33" s="38"/>
      <c r="AV33" s="38"/>
      <c r="AW33" s="38"/>
      <c r="AX33" s="38"/>
      <c r="AY33" s="38"/>
      <c r="AZ33" s="38"/>
      <c r="BA33" s="38"/>
      <c r="BB33" s="38"/>
    </row>
    <row r="34" spans="2:54" ht="12" customHeight="1">
      <c r="B34" s="8"/>
      <c r="C34" s="8"/>
      <c r="D34" s="14"/>
      <c r="E34" s="14"/>
      <c r="F34" s="14"/>
      <c r="G34" s="14"/>
      <c r="H34" s="14"/>
      <c r="I34" s="14"/>
      <c r="J34" s="14"/>
      <c r="K34" s="149" t="str">
        <f>IF(F36="芝用スプリンクラーを使用","　　　　　芝用スプリンクラーイメージ","　　　　　点滴チューブスリムイメージ")</f>
        <v>　　　　　点滴チューブスリムイメージ</v>
      </c>
      <c r="L34" s="149"/>
      <c r="M34" s="8"/>
      <c r="N34" s="8"/>
      <c r="P34" s="78" t="str">
        <f>IF(P2="ON","*","")</f>
        <v>*</v>
      </c>
      <c r="Q34" s="78"/>
      <c r="R34" s="78"/>
      <c r="S34" s="78"/>
      <c r="T34" s="78"/>
      <c r="U34" s="78"/>
      <c r="V34" s="78"/>
      <c r="W34" s="78"/>
      <c r="X34" s="78"/>
      <c r="Y34" s="78"/>
      <c r="Z34" s="78"/>
      <c r="AB34" s="11">
        <v>43223</v>
      </c>
      <c r="AC34" s="11" t="s">
        <v>42</v>
      </c>
      <c r="AD34" s="11" t="s">
        <v>40</v>
      </c>
      <c r="AE34" s="13" t="s">
        <v>85</v>
      </c>
      <c r="AF34" s="13" t="s">
        <v>62</v>
      </c>
      <c r="AG34" s="38"/>
      <c r="AH34" s="38"/>
      <c r="AI34" s="38"/>
      <c r="AJ34" s="38"/>
      <c r="AK34" s="38"/>
      <c r="AL34" s="38"/>
      <c r="AM34" s="38"/>
      <c r="AN34" s="38"/>
      <c r="AO34" s="38"/>
      <c r="AP34" s="38"/>
      <c r="AQ34" s="38"/>
      <c r="AR34" s="38"/>
      <c r="AS34" s="38"/>
      <c r="AT34" s="38"/>
      <c r="AU34" s="38"/>
      <c r="AV34" s="38"/>
      <c r="AW34" s="38"/>
      <c r="AX34" s="38"/>
      <c r="AY34" s="38"/>
      <c r="AZ34" s="38"/>
      <c r="BA34" s="38"/>
      <c r="BB34" s="38"/>
    </row>
    <row r="35" spans="2:54" ht="20.25" customHeight="1">
      <c r="B35" s="8"/>
      <c r="C35" s="8"/>
      <c r="D35" s="132" t="s">
        <v>86</v>
      </c>
      <c r="E35" s="133"/>
      <c r="F35" s="84"/>
      <c r="G35" s="84"/>
      <c r="H35" s="84"/>
      <c r="I35" s="84"/>
      <c r="J35" s="146" t="str">
        <f>IF(F36="","↙通常植栽エリアへは「点滴チューブスリム」でプランニングいたしますが、芝エリアへの灌水方法は左記にてご希望を伺います。",IF(F36="必要無し","↙高低木などの通常植栽エリアへは「点滴チューブスリム」を使用したプランをご提案いたします。",IF(F36="芝用スプリンクラーを使用","↙芝用スプリンクラーの散水範囲は、半径約200cmです。水はねを危惧される方は『点滴チューブスリムを使用』をご選択ください。","↙お手入れの際にはチューブ破損にご留意いただくことが必要ですが、芝エリアでも「点滴チューブスリム」での自動灌水が可能です。")))</f>
        <v>↙通常植栽エリアへは「点滴チューブスリム」でプランニングいたしますが、芝エリアへの灌水方法は左記にてご希望を伺います。</v>
      </c>
      <c r="K35" s="147"/>
      <c r="L35" s="147"/>
      <c r="M35" s="8"/>
      <c r="N35" s="8"/>
      <c r="P35" s="54" t="str">
        <f>IF(P2="ON","←  【渡り配管について】  　「HIVP管」および「PF管」自体は別途ご用意いただくことになりますが、一部の接続部品は","")</f>
        <v>←  【渡り配管について】  　「HIVP管」および「PF管」自体は別途ご用意いただくことになりますが、一部の接続部品は</v>
      </c>
      <c r="Q35" s="54"/>
      <c r="R35" s="54"/>
      <c r="S35" s="54"/>
      <c r="T35" s="54"/>
      <c r="U35" s="54"/>
      <c r="V35" s="54"/>
      <c r="W35" s="54"/>
      <c r="X35" s="54"/>
      <c r="Y35" s="54"/>
      <c r="Z35" s="54"/>
      <c r="AB35" s="11">
        <v>43224</v>
      </c>
      <c r="AC35" s="11" t="s">
        <v>45</v>
      </c>
      <c r="AD35" s="11" t="s">
        <v>43</v>
      </c>
      <c r="AE35" s="13" t="s">
        <v>87</v>
      </c>
      <c r="AF35" s="13" t="s">
        <v>62</v>
      </c>
      <c r="AG35" s="38"/>
      <c r="AH35" s="38"/>
      <c r="AI35" s="38"/>
      <c r="AJ35" s="38"/>
      <c r="AK35" s="38"/>
      <c r="AL35" s="38"/>
      <c r="AM35" s="38"/>
      <c r="AN35" s="38"/>
      <c r="AO35" s="38"/>
      <c r="AP35" s="38"/>
      <c r="AQ35" s="38"/>
      <c r="AR35" s="38"/>
      <c r="AS35" s="38"/>
      <c r="AT35" s="38"/>
      <c r="AU35" s="38"/>
      <c r="AV35" s="38"/>
      <c r="AW35" s="38"/>
      <c r="AX35" s="38"/>
      <c r="AY35" s="38"/>
      <c r="AZ35" s="38"/>
      <c r="BA35" s="38"/>
      <c r="BB35" s="38"/>
    </row>
    <row r="36" spans="2:54" ht="20.25" customHeight="1">
      <c r="B36" s="8"/>
      <c r="C36" s="8"/>
      <c r="D36" s="81" t="s">
        <v>88</v>
      </c>
      <c r="E36" s="81"/>
      <c r="F36" s="84"/>
      <c r="G36" s="84"/>
      <c r="H36" s="84"/>
      <c r="I36" s="84"/>
      <c r="J36" s="146"/>
      <c r="K36" s="147"/>
      <c r="L36" s="147"/>
      <c r="M36" s="25"/>
      <c r="N36" s="8"/>
      <c r="P36" s="148" t="str">
        <f>IF(P2="ON","　　弊社でご提案できるものがありますので、植栽地が飛び地になっている場合のご予定を伺います。自動灌水パーツの","")</f>
        <v>　　弊社でご提案できるものがありますので、植栽地が飛び地になっている場合のご予定を伺います。自動灌水パーツの</v>
      </c>
      <c r="Q36" s="148"/>
      <c r="R36" s="148"/>
      <c r="S36" s="148"/>
      <c r="T36" s="148"/>
      <c r="U36" s="148"/>
      <c r="V36" s="148"/>
      <c r="W36" s="148"/>
      <c r="X36" s="148"/>
      <c r="Y36" s="148"/>
      <c r="Z36" s="148"/>
      <c r="AB36" s="11">
        <v>43225</v>
      </c>
      <c r="AC36" s="11" t="s">
        <v>28</v>
      </c>
      <c r="AD36" s="11" t="s">
        <v>46</v>
      </c>
      <c r="AE36" s="13" t="s">
        <v>89</v>
      </c>
      <c r="AF36" s="13" t="s">
        <v>62</v>
      </c>
      <c r="AG36" s="38"/>
      <c r="AH36" s="38"/>
      <c r="AI36" s="38"/>
      <c r="AJ36" s="38"/>
      <c r="AK36" s="38"/>
      <c r="AL36" s="38"/>
      <c r="AM36" s="38"/>
      <c r="AN36" s="38"/>
      <c r="AO36" s="38"/>
      <c r="AP36" s="38"/>
      <c r="AQ36" s="38"/>
      <c r="AR36" s="38"/>
      <c r="AS36" s="38"/>
      <c r="AT36" s="38"/>
      <c r="AU36" s="38"/>
      <c r="AV36" s="38"/>
      <c r="AW36" s="38"/>
      <c r="AX36" s="38"/>
      <c r="AY36" s="38"/>
      <c r="AZ36" s="38"/>
      <c r="BA36" s="38"/>
      <c r="BB36" s="38"/>
    </row>
    <row r="37" spans="2:54" ht="12" customHeight="1">
      <c r="B37" s="8"/>
      <c r="C37" s="8"/>
      <c r="D37" s="111"/>
      <c r="E37" s="111"/>
      <c r="F37" s="111"/>
      <c r="G37" s="111"/>
      <c r="H37" s="111"/>
      <c r="I37" s="111"/>
      <c r="J37" s="111"/>
      <c r="K37" s="111"/>
      <c r="L37" s="26"/>
      <c r="M37" s="27"/>
      <c r="N37" s="8"/>
      <c r="P37" s="54" t="str">
        <f>IF(P2="ON","　　『「9mm水やりホース」を地面にそのまま露出』する方法か「HIVP管」または「PF管」を使用する方法かをお選びください。","")</f>
        <v>　　『「9mm水やりホース」を地面にそのまま露出』する方法か「HIVP管」または「PF管」を使用する方法かをお選びください。</v>
      </c>
      <c r="Q37" s="54"/>
      <c r="R37" s="54"/>
      <c r="S37" s="54"/>
      <c r="T37" s="54"/>
      <c r="U37" s="54"/>
      <c r="V37" s="54"/>
      <c r="W37" s="54"/>
      <c r="X37" s="54"/>
      <c r="Y37" s="54"/>
      <c r="Z37" s="54"/>
      <c r="AB37" s="11">
        <v>43297</v>
      </c>
      <c r="AC37" s="11" t="s">
        <v>21</v>
      </c>
      <c r="AD37" s="11" t="s">
        <v>48</v>
      </c>
      <c r="AE37" s="13" t="s">
        <v>90</v>
      </c>
      <c r="AF37" s="13" t="s">
        <v>62</v>
      </c>
      <c r="AG37" s="38"/>
      <c r="AH37" s="38"/>
      <c r="AI37" s="38"/>
      <c r="AJ37" s="38"/>
      <c r="AK37" s="38"/>
      <c r="AL37" s="38"/>
      <c r="AM37" s="38"/>
      <c r="AN37" s="38"/>
      <c r="AO37" s="38"/>
      <c r="AP37" s="38"/>
      <c r="AQ37" s="38"/>
      <c r="AR37" s="38"/>
      <c r="AS37" s="38"/>
      <c r="AT37" s="38"/>
      <c r="AU37" s="38"/>
      <c r="AV37" s="38"/>
      <c r="AW37" s="38"/>
      <c r="AX37" s="38"/>
      <c r="AY37" s="38"/>
      <c r="AZ37" s="38"/>
      <c r="BA37" s="38"/>
      <c r="BB37" s="38"/>
    </row>
    <row r="38" spans="2:54" ht="20.25" customHeight="1">
      <c r="B38" s="8"/>
      <c r="C38" s="8"/>
      <c r="D38" s="134" t="s">
        <v>91</v>
      </c>
      <c r="E38" s="135"/>
      <c r="F38" s="136"/>
      <c r="G38" s="136"/>
      <c r="H38" s="112" t="s">
        <v>92</v>
      </c>
      <c r="I38" s="113"/>
      <c r="J38" s="113"/>
      <c r="K38" s="113"/>
      <c r="L38" s="8"/>
      <c r="M38" s="8"/>
      <c r="N38" s="8"/>
      <c r="P38" s="54"/>
      <c r="Q38" s="54"/>
      <c r="R38" s="54"/>
      <c r="S38" s="54"/>
      <c r="T38" s="54"/>
      <c r="U38" s="54"/>
      <c r="V38" s="54"/>
      <c r="W38" s="54"/>
      <c r="X38" s="54"/>
      <c r="Y38" s="54"/>
      <c r="Z38" s="54"/>
      <c r="AB38" s="11">
        <v>43323</v>
      </c>
      <c r="AC38" s="11" t="s">
        <v>28</v>
      </c>
      <c r="AD38" s="11" t="s">
        <v>51</v>
      </c>
      <c r="AE38" s="13" t="s">
        <v>93</v>
      </c>
      <c r="AF38" s="13" t="s">
        <v>62</v>
      </c>
      <c r="AG38" s="38"/>
      <c r="AH38" s="38"/>
      <c r="AI38" s="38"/>
      <c r="AJ38" s="38"/>
      <c r="AK38" s="38"/>
      <c r="AL38" s="38"/>
      <c r="AM38" s="38"/>
      <c r="AN38" s="38"/>
      <c r="AO38" s="38"/>
      <c r="AP38" s="38"/>
      <c r="AQ38" s="38"/>
      <c r="AR38" s="38"/>
      <c r="AS38" s="38"/>
      <c r="AT38" s="38"/>
      <c r="AU38" s="38"/>
      <c r="AV38" s="38"/>
      <c r="AW38" s="38"/>
      <c r="AX38" s="38"/>
      <c r="AY38" s="38"/>
      <c r="AZ38" s="38"/>
      <c r="BA38" s="38"/>
      <c r="BB38" s="38"/>
    </row>
    <row r="39" spans="2:54" ht="20.25" customHeight="1">
      <c r="B39" s="8"/>
      <c r="C39" s="8"/>
      <c r="D39" s="64" t="s">
        <v>94</v>
      </c>
      <c r="E39" s="65"/>
      <c r="F39" s="97"/>
      <c r="G39" s="98"/>
      <c r="H39" s="52"/>
      <c r="I39" s="53"/>
      <c r="J39" s="53"/>
      <c r="K39" s="53"/>
      <c r="L39" s="8"/>
      <c r="M39" s="8"/>
      <c r="N39" s="8"/>
      <c r="P39" s="79" t="str">
        <f>IF(P2="ON","　　✻ 弊社では渡り配管に関する参考資料を準備しています。ご希望の方は、お気軽にご連絡ください。","")</f>
        <v>　　✻ 弊社では渡り配管に関する参考資料を準備しています。ご希望の方は、お気軽にご連絡ください。</v>
      </c>
      <c r="Q39" s="79"/>
      <c r="R39" s="79"/>
      <c r="S39" s="79"/>
      <c r="T39" s="79"/>
      <c r="U39" s="79"/>
      <c r="V39" s="79"/>
      <c r="W39" s="79"/>
      <c r="X39" s="79"/>
      <c r="Y39" s="79"/>
      <c r="Z39" s="79"/>
      <c r="AB39" s="11">
        <v>43360</v>
      </c>
      <c r="AC39" s="11" t="s">
        <v>21</v>
      </c>
      <c r="AD39" s="11" t="s">
        <v>53</v>
      </c>
      <c r="AE39" s="13" t="s">
        <v>95</v>
      </c>
      <c r="AF39" s="13" t="s">
        <v>62</v>
      </c>
      <c r="AG39" s="38"/>
      <c r="AH39" s="38"/>
      <c r="AI39" s="38"/>
      <c r="AJ39" s="38"/>
      <c r="AK39" s="38"/>
      <c r="AL39" s="38"/>
      <c r="AM39" s="38"/>
      <c r="AN39" s="38"/>
      <c r="AO39" s="38"/>
      <c r="AP39" s="38"/>
      <c r="AQ39" s="38"/>
      <c r="AR39" s="38"/>
      <c r="AS39" s="38"/>
      <c r="AT39" s="38"/>
      <c r="AU39" s="38"/>
      <c r="AV39" s="38"/>
      <c r="AW39" s="38"/>
      <c r="AX39" s="38"/>
      <c r="AY39" s="38"/>
      <c r="AZ39" s="38"/>
      <c r="BA39" s="38"/>
      <c r="BB39" s="38"/>
    </row>
    <row r="40" spans="2:54" ht="20.25" customHeight="1">
      <c r="B40" s="8"/>
      <c r="C40" s="8"/>
      <c r="D40" s="64" t="s">
        <v>96</v>
      </c>
      <c r="E40" s="65"/>
      <c r="F40" s="100"/>
      <c r="G40" s="100"/>
      <c r="H40" s="112" t="s">
        <v>97</v>
      </c>
      <c r="I40" s="113"/>
      <c r="J40" s="113"/>
      <c r="K40" s="113"/>
      <c r="L40" s="8"/>
      <c r="M40" s="8"/>
      <c r="N40" s="8"/>
      <c r="P40" s="54" t="str">
        <f>IF(P2="ON","↖  【芝生灌水について】  「芝用スプリンクラー」は水量を多く必要とする為、タイマー1個で5本までしか使用できません。","")</f>
        <v>↖  【芝生灌水について】  「芝用スプリンクラー」は水量を多く必要とする為、タイマー1個で5本までしか使用できません。</v>
      </c>
      <c r="Q40" s="54"/>
      <c r="R40" s="54"/>
      <c r="S40" s="54"/>
      <c r="T40" s="54"/>
      <c r="U40" s="54"/>
      <c r="V40" s="54"/>
      <c r="W40" s="54"/>
      <c r="X40" s="54"/>
      <c r="Y40" s="54"/>
      <c r="Z40" s="54"/>
      <c r="AB40" s="11">
        <v>43366</v>
      </c>
      <c r="AC40" s="11" t="s">
        <v>16</v>
      </c>
      <c r="AD40" s="11" t="s">
        <v>57</v>
      </c>
      <c r="AE40" s="13" t="s">
        <v>98</v>
      </c>
      <c r="AF40" s="13" t="s">
        <v>62</v>
      </c>
      <c r="AG40" s="38"/>
      <c r="AH40" s="38"/>
      <c r="AI40" s="38"/>
      <c r="AJ40" s="38"/>
      <c r="AK40" s="38"/>
      <c r="AL40" s="38"/>
      <c r="AM40" s="38"/>
      <c r="AN40" s="38"/>
      <c r="AO40" s="38"/>
      <c r="AP40" s="38"/>
      <c r="AQ40" s="38"/>
      <c r="AR40" s="38"/>
      <c r="AS40" s="38"/>
      <c r="AT40" s="38"/>
      <c r="AU40" s="38"/>
      <c r="AV40" s="38"/>
      <c r="AW40" s="38"/>
      <c r="AX40" s="38"/>
      <c r="AY40" s="38"/>
      <c r="AZ40" s="38"/>
      <c r="BA40" s="38"/>
      <c r="BB40" s="38"/>
    </row>
    <row r="41" spans="2:54" ht="20.25" customHeight="1">
      <c r="B41" s="8"/>
      <c r="C41" s="8"/>
      <c r="D41" s="81" t="s">
        <v>99</v>
      </c>
      <c r="E41" s="81"/>
      <c r="F41" s="4"/>
      <c r="G41" s="139" t="s">
        <v>100</v>
      </c>
      <c r="H41" s="140"/>
      <c r="I41" s="140"/>
      <c r="J41" s="140"/>
      <c r="K41" s="140"/>
      <c r="L41" s="140"/>
      <c r="M41" s="28"/>
      <c r="N41" s="8"/>
      <c r="P41" s="54" t="str">
        <f>IF(P2="ON","← 「立水栓用タイマーBOX」は水栓やタイマーの盗難・いたずら防止、保護に役立ちます。","")</f>
        <v>← 「立水栓用タイマーBOX」は水栓やタイマーの盗難・いたずら防止、保護に役立ちます。</v>
      </c>
      <c r="Q41" s="54"/>
      <c r="R41" s="54"/>
      <c r="S41" s="54"/>
      <c r="T41" s="54"/>
      <c r="U41" s="54"/>
      <c r="V41" s="54"/>
      <c r="W41" s="54"/>
      <c r="X41" s="54"/>
      <c r="Y41" s="54"/>
      <c r="Z41" s="54"/>
      <c r="AB41" s="11">
        <v>43367</v>
      </c>
      <c r="AC41" s="11" t="s">
        <v>21</v>
      </c>
      <c r="AD41" s="11" t="s">
        <v>22</v>
      </c>
      <c r="AE41" s="13" t="s">
        <v>101</v>
      </c>
      <c r="AF41" s="13" t="s">
        <v>62</v>
      </c>
      <c r="AG41" s="38"/>
      <c r="AH41" s="38"/>
      <c r="AI41" s="38"/>
      <c r="AJ41" s="38"/>
      <c r="AK41" s="38"/>
      <c r="AL41" s="38"/>
      <c r="AM41" s="38"/>
      <c r="AN41" s="38"/>
      <c r="AO41" s="38"/>
      <c r="AP41" s="38"/>
      <c r="AQ41" s="38"/>
      <c r="AR41" s="38"/>
      <c r="AS41" s="38"/>
      <c r="AT41" s="38"/>
      <c r="AU41" s="38"/>
      <c r="AV41" s="38"/>
      <c r="AW41" s="38"/>
      <c r="AX41" s="38"/>
      <c r="AY41" s="38"/>
      <c r="AZ41" s="38"/>
      <c r="BA41" s="38"/>
      <c r="BB41" s="38"/>
    </row>
    <row r="42" spans="2:54" ht="20.25" customHeight="1">
      <c r="B42" s="8"/>
      <c r="C42" s="8"/>
      <c r="D42" s="137" t="s">
        <v>102</v>
      </c>
      <c r="E42" s="138"/>
      <c r="F42" s="4"/>
      <c r="G42" s="141" t="str">
        <f>IF(F42="","立水栓用ﾀｲﾏｰBOXを設置する際、蛇口が自在水栓
（首振り蛇口）の場合にはこのｼﾞｮｲﾝﾄﾊﾟｲﾌﾟが必要となります。→",IF(F42="○必要","※万能ホーム水栓の先端をG1/2管用平行オスネジへ変更します。　　　　　　　タイマーなどの接続部品を地面と垂直に取り付ける役割があります。",""))</f>
        <v>立水栓用ﾀｲﾏｰBOXを設置する際、蛇口が自在水栓
（首振り蛇口）の場合にはこのｼﾞｮｲﾝﾄﾊﾟｲﾌﾟが必要となります。→</v>
      </c>
      <c r="H42" s="141"/>
      <c r="I42" s="141"/>
      <c r="J42" s="141"/>
      <c r="K42" s="141"/>
      <c r="L42" s="29"/>
      <c r="M42" s="29"/>
      <c r="N42" s="8"/>
      <c r="P42" s="54" t="str">
        <f>IF(P2="ON","*","")</f>
        <v>*</v>
      </c>
      <c r="Q42" s="54"/>
      <c r="R42" s="54"/>
      <c r="S42" s="54"/>
      <c r="T42" s="54"/>
      <c r="U42" s="54"/>
      <c r="V42" s="54"/>
      <c r="W42" s="54"/>
      <c r="X42" s="54"/>
      <c r="Y42" s="54"/>
      <c r="Z42" s="54"/>
      <c r="AB42" s="11">
        <v>43381</v>
      </c>
      <c r="AC42" s="11" t="s">
        <v>21</v>
      </c>
      <c r="AD42" s="11" t="s">
        <v>60</v>
      </c>
      <c r="AE42" s="13" t="s">
        <v>103</v>
      </c>
      <c r="AF42" s="13" t="s">
        <v>62</v>
      </c>
      <c r="AG42" s="38"/>
      <c r="AH42" s="38"/>
      <c r="AI42" s="38"/>
      <c r="AJ42" s="38"/>
      <c r="AK42" s="38"/>
      <c r="AL42" s="38"/>
      <c r="AM42" s="38"/>
      <c r="AN42" s="38"/>
      <c r="AO42" s="38"/>
      <c r="AP42" s="38"/>
      <c r="AQ42" s="38"/>
      <c r="AR42" s="38"/>
      <c r="AS42" s="38"/>
      <c r="AT42" s="38"/>
      <c r="AU42" s="38"/>
      <c r="AV42" s="38"/>
      <c r="AW42" s="38"/>
      <c r="AX42" s="38"/>
      <c r="AY42" s="38"/>
      <c r="AZ42" s="38"/>
      <c r="BA42" s="38"/>
      <c r="BB42" s="38"/>
    </row>
    <row r="43" spans="2:54" ht="12" customHeight="1">
      <c r="B43" s="8"/>
      <c r="C43" s="8"/>
      <c r="D43" s="30"/>
      <c r="E43" s="30"/>
      <c r="F43" s="30"/>
      <c r="G43" s="142"/>
      <c r="H43" s="142"/>
      <c r="I43" s="142"/>
      <c r="J43" s="142"/>
      <c r="K43" s="142"/>
      <c r="L43" s="8"/>
      <c r="M43" s="8"/>
      <c r="N43" s="8"/>
      <c r="P43" s="78" t="str">
        <f>IF(P2="ON","*","")</f>
        <v>*</v>
      </c>
      <c r="Q43" s="78"/>
      <c r="R43" s="78"/>
      <c r="S43" s="78"/>
      <c r="T43" s="78"/>
      <c r="U43" s="78"/>
      <c r="V43" s="78"/>
      <c r="W43" s="78"/>
      <c r="X43" s="78"/>
      <c r="Y43" s="78"/>
      <c r="Z43" s="78"/>
      <c r="AB43" s="11">
        <v>43407</v>
      </c>
      <c r="AC43" s="11" t="s">
        <v>28</v>
      </c>
      <c r="AD43" s="11" t="s">
        <v>63</v>
      </c>
      <c r="AE43" s="13" t="s">
        <v>104</v>
      </c>
      <c r="AF43" s="13" t="s">
        <v>62</v>
      </c>
      <c r="AG43" s="38"/>
      <c r="AH43" s="38"/>
      <c r="AI43" s="38"/>
      <c r="AJ43" s="38"/>
      <c r="AK43" s="38"/>
      <c r="AL43" s="38"/>
      <c r="AM43" s="38"/>
      <c r="AN43" s="38"/>
      <c r="AO43" s="38"/>
      <c r="AP43" s="38"/>
      <c r="AQ43" s="38"/>
      <c r="AR43" s="38"/>
      <c r="AS43" s="38"/>
      <c r="AT43" s="38"/>
      <c r="AU43" s="38"/>
      <c r="AV43" s="38"/>
      <c r="AW43" s="38"/>
      <c r="AX43" s="38"/>
      <c r="AY43" s="38"/>
      <c r="AZ43" s="38"/>
      <c r="BA43" s="38"/>
      <c r="BB43" s="38"/>
    </row>
    <row r="44" spans="2:54" ht="20.25" customHeight="1">
      <c r="B44" s="8"/>
      <c r="C44" s="8"/>
      <c r="D44" s="131" t="s">
        <v>105</v>
      </c>
      <c r="E44" s="81"/>
      <c r="F44" s="122"/>
      <c r="G44" s="123"/>
      <c r="H44" s="123"/>
      <c r="I44" s="123"/>
      <c r="J44" s="123"/>
      <c r="K44" s="123"/>
      <c r="L44" s="124"/>
      <c r="M44" s="14"/>
      <c r="N44" s="8"/>
      <c r="P44" s="54" t="str">
        <f>IF(P2="ON","　≫≫≫　地植えの植物ではなく、鉢やプランターなどへの自動灌水システム設置をご検討されている場合は、","")</f>
        <v>　≫≫≫　地植えの植物ではなく、鉢やプランターなどへの自動灌水システム設置をご検討されている場合は、</v>
      </c>
      <c r="Q44" s="54"/>
      <c r="R44" s="54"/>
      <c r="S44" s="54"/>
      <c r="T44" s="54"/>
      <c r="U44" s="54"/>
      <c r="V44" s="54"/>
      <c r="W44" s="54"/>
      <c r="X44" s="54"/>
      <c r="Y44" s="54"/>
      <c r="Z44" s="54"/>
      <c r="AB44" s="11">
        <v>43427</v>
      </c>
      <c r="AC44" s="11" t="s">
        <v>45</v>
      </c>
      <c r="AD44" s="11" t="s">
        <v>66</v>
      </c>
      <c r="AE44" s="13" t="s">
        <v>106</v>
      </c>
      <c r="AF44" s="13" t="s">
        <v>62</v>
      </c>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2:54" ht="12" customHeight="1">
      <c r="B45" s="8"/>
      <c r="C45" s="8"/>
      <c r="D45" s="81"/>
      <c r="E45" s="81"/>
      <c r="F45" s="125"/>
      <c r="G45" s="126"/>
      <c r="H45" s="126"/>
      <c r="I45" s="126"/>
      <c r="J45" s="126"/>
      <c r="K45" s="126"/>
      <c r="L45" s="127"/>
      <c r="M45" s="14"/>
      <c r="N45" s="8"/>
      <c r="P45" s="79" t="str">
        <f>IF(P2="ON","　　　　　　 左記‹自動灌水システムプランニング受付窓口›までご相談ください。","")</f>
        <v>　　　　　　 左記‹自動灌水システムプランニング受付窓口›までご相談ください。</v>
      </c>
      <c r="Q45" s="79"/>
      <c r="R45" s="79"/>
      <c r="S45" s="79"/>
      <c r="T45" s="79"/>
      <c r="U45" s="79"/>
      <c r="V45" s="79"/>
      <c r="W45" s="79"/>
      <c r="X45" s="79"/>
      <c r="Y45" s="79"/>
      <c r="Z45" s="79"/>
      <c r="AB45" s="11">
        <v>43457</v>
      </c>
      <c r="AC45" s="11" t="s">
        <v>16</v>
      </c>
      <c r="AD45" s="11" t="s">
        <v>68</v>
      </c>
      <c r="AE45" s="13" t="s">
        <v>107</v>
      </c>
      <c r="AF45" s="13" t="s">
        <v>62</v>
      </c>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2:54" ht="20.25" customHeight="1">
      <c r="B46" s="8"/>
      <c r="C46" s="8"/>
      <c r="D46" s="81"/>
      <c r="E46" s="81"/>
      <c r="F46" s="125"/>
      <c r="G46" s="126"/>
      <c r="H46" s="126"/>
      <c r="I46" s="126"/>
      <c r="J46" s="126"/>
      <c r="K46" s="126"/>
      <c r="L46" s="127"/>
      <c r="M46" s="14"/>
      <c r="N46" s="8"/>
      <c r="P46" s="79"/>
      <c r="Q46" s="79"/>
      <c r="R46" s="79"/>
      <c r="S46" s="79"/>
      <c r="T46" s="79"/>
      <c r="U46" s="79"/>
      <c r="V46" s="79"/>
      <c r="W46" s="79"/>
      <c r="X46" s="79"/>
      <c r="Y46" s="79"/>
      <c r="Z46" s="79"/>
      <c r="AB46" s="11">
        <v>43458</v>
      </c>
      <c r="AC46" s="11" t="s">
        <v>21</v>
      </c>
      <c r="AD46" s="11" t="s">
        <v>22</v>
      </c>
      <c r="AE46" s="13" t="s">
        <v>108</v>
      </c>
      <c r="AF46" s="13" t="s">
        <v>62</v>
      </c>
      <c r="AG46" s="38"/>
      <c r="AH46" s="38"/>
      <c r="AI46" s="38"/>
      <c r="AJ46" s="38"/>
      <c r="AK46" s="38"/>
      <c r="AL46" s="38"/>
      <c r="AM46" s="38"/>
      <c r="AN46" s="38"/>
      <c r="AO46" s="38"/>
      <c r="AP46" s="38"/>
      <c r="AQ46" s="38"/>
      <c r="AR46" s="38"/>
      <c r="AS46" s="38"/>
      <c r="AT46" s="38"/>
      <c r="AU46" s="38"/>
      <c r="AV46" s="38"/>
      <c r="AW46" s="38"/>
      <c r="AX46" s="38"/>
      <c r="AY46" s="38"/>
      <c r="AZ46" s="38"/>
      <c r="BA46" s="38"/>
      <c r="BB46" s="38"/>
    </row>
    <row r="47" spans="2:54" ht="12" customHeight="1">
      <c r="B47" s="8"/>
      <c r="C47" s="8"/>
      <c r="D47" s="81"/>
      <c r="E47" s="81"/>
      <c r="F47" s="128"/>
      <c r="G47" s="129"/>
      <c r="H47" s="129"/>
      <c r="I47" s="129"/>
      <c r="J47" s="129"/>
      <c r="K47" s="129"/>
      <c r="L47" s="130"/>
      <c r="M47" s="14"/>
      <c r="N47" s="8"/>
      <c r="P47" s="54" t="str">
        <f>IF(P2="ON","　≫≫≫　部材を減らしたプランニングは植物の枯れにつながる可能性が高いので、弊社からはご提案いたしかねます。","")</f>
        <v>　≫≫≫　部材を減らしたプランニングは植物の枯れにつながる可能性が高いので、弊社からはご提案いたしかねます。</v>
      </c>
      <c r="Q47" s="54"/>
      <c r="R47" s="54"/>
      <c r="S47" s="54"/>
      <c r="T47" s="54"/>
      <c r="U47" s="54"/>
      <c r="V47" s="54"/>
      <c r="W47" s="54"/>
      <c r="X47" s="54"/>
      <c r="Y47" s="54"/>
      <c r="Z47" s="54"/>
      <c r="AB47" s="11">
        <v>43466</v>
      </c>
      <c r="AC47" s="11" t="s">
        <v>109</v>
      </c>
      <c r="AD47" s="11" t="s">
        <v>17</v>
      </c>
      <c r="AE47" s="13" t="s">
        <v>110</v>
      </c>
      <c r="AF47" s="13" t="s">
        <v>62</v>
      </c>
      <c r="AG47" s="38"/>
      <c r="AH47" s="38"/>
      <c r="AI47" s="38"/>
      <c r="AJ47" s="38"/>
      <c r="AK47" s="38"/>
      <c r="AL47" s="38"/>
      <c r="AM47" s="38"/>
      <c r="AN47" s="38"/>
      <c r="AO47" s="38"/>
      <c r="AP47" s="38"/>
      <c r="AQ47" s="38"/>
      <c r="AR47" s="38"/>
      <c r="AS47" s="38"/>
      <c r="AT47" s="38"/>
      <c r="AU47" s="38"/>
      <c r="AV47" s="38"/>
      <c r="AW47" s="38"/>
      <c r="AX47" s="38"/>
      <c r="AY47" s="38"/>
      <c r="AZ47" s="38"/>
      <c r="BA47" s="38"/>
      <c r="BB47" s="38"/>
    </row>
    <row r="48" spans="2:54" ht="12" customHeight="1">
      <c r="B48" s="8"/>
      <c r="C48" s="8"/>
      <c r="D48" s="8"/>
      <c r="E48" s="8"/>
      <c r="F48" s="8"/>
      <c r="G48" s="8"/>
      <c r="H48" s="8"/>
      <c r="I48" s="8"/>
      <c r="J48" s="8"/>
      <c r="K48" s="8"/>
      <c r="L48" s="8"/>
      <c r="M48" s="8"/>
      <c r="N48" s="8"/>
      <c r="P48" s="54"/>
      <c r="Q48" s="54"/>
      <c r="R48" s="54"/>
      <c r="S48" s="54"/>
      <c r="T48" s="54"/>
      <c r="U48" s="54"/>
      <c r="V48" s="54"/>
      <c r="W48" s="54"/>
      <c r="X48" s="54"/>
      <c r="Y48" s="54"/>
      <c r="Z48" s="54"/>
      <c r="AB48" s="11">
        <v>43479</v>
      </c>
      <c r="AC48" s="11" t="s">
        <v>21</v>
      </c>
      <c r="AD48" s="11" t="s">
        <v>26</v>
      </c>
      <c r="AE48" s="13" t="s">
        <v>111</v>
      </c>
      <c r="AF48" s="13" t="s">
        <v>62</v>
      </c>
      <c r="AG48" s="38"/>
      <c r="AH48" s="38"/>
      <c r="AI48" s="38"/>
      <c r="AJ48" s="38"/>
      <c r="AK48" s="38"/>
      <c r="AL48" s="38"/>
      <c r="AM48" s="38"/>
      <c r="AN48" s="38"/>
      <c r="AO48" s="38"/>
      <c r="AP48" s="38"/>
      <c r="AQ48" s="38"/>
      <c r="AR48" s="38"/>
      <c r="AS48" s="38"/>
      <c r="AT48" s="38"/>
      <c r="AU48" s="38"/>
      <c r="AV48" s="38"/>
      <c r="AW48" s="38"/>
      <c r="AX48" s="38"/>
      <c r="AY48" s="38"/>
      <c r="AZ48" s="38"/>
      <c r="BA48" s="38"/>
      <c r="BB48" s="38"/>
    </row>
    <row r="49" spans="2:54" ht="12" customHeight="1">
      <c r="B49" s="8"/>
      <c r="C49" s="8"/>
      <c r="D49" s="59"/>
      <c r="E49" s="59"/>
      <c r="F49" s="59"/>
      <c r="G49" s="59"/>
      <c r="H49" s="59"/>
      <c r="I49" s="59"/>
      <c r="J49" s="59"/>
      <c r="K49" s="59"/>
      <c r="L49" s="59"/>
      <c r="M49" s="8"/>
      <c r="N49" s="8"/>
      <c r="P49" s="54" t="str">
        <f>IF(P2="ON","　　　　　　 ご希望の方へは一部水やり範囲を狭めるなど別のご案内を差し上げますので、お気軽にご相談ください。","")</f>
        <v>　　　　　　 ご希望の方へは一部水やり範囲を狭めるなど別のご案内を差し上げますので、お気軽にご相談ください。</v>
      </c>
      <c r="Q49" s="54"/>
      <c r="R49" s="54"/>
      <c r="S49" s="54"/>
      <c r="T49" s="54"/>
      <c r="U49" s="54"/>
      <c r="V49" s="54"/>
      <c r="W49" s="54"/>
      <c r="X49" s="54"/>
      <c r="Y49" s="54"/>
      <c r="Z49" s="54"/>
      <c r="AB49" s="11">
        <v>43507</v>
      </c>
      <c r="AC49" s="11" t="s">
        <v>21</v>
      </c>
      <c r="AD49" s="11" t="s">
        <v>29</v>
      </c>
      <c r="AE49" s="13" t="s">
        <v>112</v>
      </c>
      <c r="AF49" s="13" t="s">
        <v>62</v>
      </c>
      <c r="AG49" s="38"/>
      <c r="AH49" s="38"/>
      <c r="AI49" s="38"/>
      <c r="AJ49" s="38"/>
      <c r="AK49" s="38"/>
      <c r="AL49" s="38"/>
      <c r="AM49" s="38"/>
      <c r="AN49" s="38"/>
      <c r="AO49" s="38"/>
      <c r="AP49" s="38"/>
      <c r="AQ49" s="38"/>
      <c r="AR49" s="38"/>
      <c r="AS49" s="38"/>
      <c r="AT49" s="38"/>
      <c r="AU49" s="38"/>
      <c r="AV49" s="38"/>
      <c r="AW49" s="38"/>
      <c r="AX49" s="38"/>
      <c r="AY49" s="38"/>
      <c r="AZ49" s="38"/>
      <c r="BA49" s="38"/>
      <c r="BB49" s="38"/>
    </row>
    <row r="50" spans="2:54" ht="13.15" customHeight="1">
      <c r="B50" s="8"/>
      <c r="C50" s="8"/>
      <c r="D50" s="66" t="s">
        <v>113</v>
      </c>
      <c r="E50" s="67"/>
      <c r="F50" s="67"/>
      <c r="G50" s="67"/>
      <c r="H50" s="67"/>
      <c r="I50" s="67"/>
      <c r="J50" s="67"/>
      <c r="K50" s="67"/>
      <c r="L50" s="68"/>
      <c r="M50" s="8"/>
      <c r="N50" s="8"/>
      <c r="P50" s="54"/>
      <c r="Q50" s="54"/>
      <c r="R50" s="54"/>
      <c r="S50" s="54"/>
      <c r="T50" s="54"/>
      <c r="U50" s="54"/>
      <c r="V50" s="54"/>
      <c r="W50" s="54"/>
      <c r="X50" s="54"/>
      <c r="Y50" s="54"/>
      <c r="Z50" s="54"/>
      <c r="AB50" s="11">
        <v>43545</v>
      </c>
      <c r="AC50" s="11" t="s">
        <v>42</v>
      </c>
      <c r="AD50" s="11" t="s">
        <v>35</v>
      </c>
      <c r="AE50" s="13" t="s">
        <v>114</v>
      </c>
      <c r="AF50" s="13" t="s">
        <v>62</v>
      </c>
      <c r="AG50" s="38"/>
      <c r="AH50" s="38"/>
      <c r="AI50" s="38"/>
      <c r="AJ50" s="38"/>
      <c r="AK50" s="38"/>
      <c r="AL50" s="38"/>
      <c r="AM50" s="38"/>
      <c r="AN50" s="38"/>
      <c r="AO50" s="38"/>
      <c r="AP50" s="38"/>
      <c r="AQ50" s="38"/>
      <c r="AR50" s="38"/>
      <c r="AS50" s="38"/>
      <c r="AT50" s="38"/>
      <c r="AU50" s="38"/>
      <c r="AV50" s="38"/>
      <c r="AW50" s="38"/>
      <c r="AX50" s="38"/>
      <c r="AY50" s="38"/>
      <c r="AZ50" s="38"/>
      <c r="BA50" s="38"/>
      <c r="BB50" s="38"/>
    </row>
    <row r="51" spans="2:54" ht="13.15" customHeight="1">
      <c r="B51" s="8"/>
      <c r="C51" s="8"/>
      <c r="D51" s="69" t="s">
        <v>115</v>
      </c>
      <c r="E51" s="70"/>
      <c r="F51" s="70"/>
      <c r="G51" s="70"/>
      <c r="H51" s="70"/>
      <c r="I51" s="70"/>
      <c r="J51" s="70"/>
      <c r="K51" s="70"/>
      <c r="L51" s="71"/>
      <c r="M51" s="8"/>
      <c r="N51" s="8"/>
      <c r="P51" s="55" t="str">
        <f>IF(P2="ON","*","")</f>
        <v>*</v>
      </c>
      <c r="Q51" s="55"/>
      <c r="R51" s="55"/>
      <c r="S51" s="55"/>
      <c r="T51" s="55"/>
      <c r="U51" s="55"/>
      <c r="V51" s="55"/>
      <c r="W51" s="55"/>
      <c r="X51" s="55"/>
      <c r="Y51" s="55"/>
      <c r="Z51" s="55"/>
      <c r="AB51" s="11">
        <v>43584</v>
      </c>
      <c r="AC51" s="11" t="s">
        <v>21</v>
      </c>
      <c r="AD51" s="11" t="s">
        <v>33</v>
      </c>
      <c r="AE51" s="13" t="s">
        <v>116</v>
      </c>
      <c r="AF51" s="13" t="s">
        <v>62</v>
      </c>
      <c r="AG51" s="38"/>
      <c r="AH51" s="38"/>
      <c r="AI51" s="38"/>
      <c r="AJ51" s="38"/>
      <c r="AK51" s="38"/>
      <c r="AL51" s="38"/>
      <c r="AM51" s="38"/>
      <c r="AN51" s="38"/>
      <c r="AO51" s="38"/>
      <c r="AP51" s="38"/>
      <c r="AQ51" s="38"/>
      <c r="AR51" s="38"/>
      <c r="AS51" s="38"/>
      <c r="AT51" s="38"/>
      <c r="AU51" s="38"/>
      <c r="AV51" s="38"/>
      <c r="AW51" s="38"/>
      <c r="AX51" s="38"/>
      <c r="AY51" s="38"/>
      <c r="AZ51" s="38"/>
      <c r="BA51" s="38"/>
      <c r="BB51" s="38"/>
    </row>
    <row r="52" spans="2:54" ht="13.15" customHeight="1">
      <c r="B52" s="8"/>
      <c r="C52" s="8"/>
      <c r="D52" s="69" t="s">
        <v>117</v>
      </c>
      <c r="E52" s="72"/>
      <c r="F52" s="72"/>
      <c r="G52" s="72"/>
      <c r="H52" s="72"/>
      <c r="I52" s="72"/>
      <c r="J52" s="72"/>
      <c r="K52" s="72"/>
      <c r="L52" s="73"/>
      <c r="M52" s="8"/>
      <c r="N52" s="8"/>
      <c r="P52" s="55"/>
      <c r="Q52" s="55"/>
      <c r="R52" s="55"/>
      <c r="S52" s="55"/>
      <c r="T52" s="55"/>
      <c r="U52" s="55"/>
      <c r="V52" s="55"/>
      <c r="W52" s="55"/>
      <c r="X52" s="55"/>
      <c r="Y52" s="55"/>
      <c r="Z52" s="55"/>
      <c r="AB52" s="11">
        <v>43588</v>
      </c>
      <c r="AC52" s="11" t="s">
        <v>45</v>
      </c>
      <c r="AD52" s="11" t="s">
        <v>40</v>
      </c>
      <c r="AE52" s="13" t="s">
        <v>118</v>
      </c>
      <c r="AF52" s="13" t="s">
        <v>62</v>
      </c>
      <c r="AG52" s="38"/>
      <c r="AH52" s="38"/>
      <c r="AI52" s="38"/>
      <c r="AJ52" s="38"/>
      <c r="AK52" s="38"/>
      <c r="AL52" s="38"/>
      <c r="AM52" s="38"/>
      <c r="AN52" s="38"/>
      <c r="AO52" s="38"/>
      <c r="AP52" s="38"/>
      <c r="AQ52" s="38"/>
      <c r="AR52" s="38"/>
      <c r="AS52" s="38"/>
      <c r="AT52" s="38"/>
      <c r="AU52" s="38"/>
      <c r="AV52" s="38"/>
      <c r="AW52" s="38"/>
      <c r="AX52" s="38"/>
      <c r="AY52" s="38"/>
      <c r="AZ52" s="38"/>
      <c r="BA52" s="38"/>
      <c r="BB52" s="38"/>
    </row>
    <row r="53" spans="2:54" ht="13.15" customHeight="1">
      <c r="B53" s="8"/>
      <c r="C53" s="8"/>
      <c r="D53" s="74"/>
      <c r="E53" s="75"/>
      <c r="F53" s="75"/>
      <c r="G53" s="75"/>
      <c r="H53" s="75"/>
      <c r="I53" s="75"/>
      <c r="J53" s="75"/>
      <c r="K53" s="75"/>
      <c r="L53" s="76"/>
      <c r="M53" s="8"/>
      <c r="N53" s="8"/>
      <c r="P53" s="55"/>
      <c r="Q53" s="55"/>
      <c r="R53" s="55"/>
      <c r="S53" s="55"/>
      <c r="T53" s="55"/>
      <c r="U53" s="55"/>
      <c r="V53" s="55"/>
      <c r="W53" s="55"/>
      <c r="X53" s="55"/>
      <c r="Y53" s="55"/>
      <c r="Z53" s="55"/>
      <c r="AB53" s="11">
        <v>43589</v>
      </c>
      <c r="AC53" s="11" t="s">
        <v>28</v>
      </c>
      <c r="AD53" s="11" t="s">
        <v>43</v>
      </c>
      <c r="AE53" s="13" t="s">
        <v>119</v>
      </c>
      <c r="AF53" s="13" t="s">
        <v>62</v>
      </c>
      <c r="AG53" s="38"/>
      <c r="AH53" s="38"/>
      <c r="AI53" s="38"/>
      <c r="AJ53" s="38"/>
      <c r="AK53" s="38"/>
      <c r="AL53" s="38"/>
      <c r="AM53" s="38"/>
      <c r="AN53" s="38"/>
      <c r="AO53" s="38"/>
      <c r="AP53" s="38"/>
      <c r="AQ53" s="38"/>
      <c r="AR53" s="38"/>
      <c r="AS53" s="38"/>
      <c r="AT53" s="38"/>
      <c r="AU53" s="38"/>
      <c r="AV53" s="38"/>
      <c r="AW53" s="38"/>
      <c r="AX53" s="38"/>
      <c r="AY53" s="38"/>
      <c r="AZ53" s="38"/>
      <c r="BA53" s="38"/>
      <c r="BB53" s="38"/>
    </row>
    <row r="54" spans="2:54" ht="13.15" customHeight="1">
      <c r="B54" s="8"/>
      <c r="C54" s="8"/>
      <c r="D54" s="74" t="s">
        <v>120</v>
      </c>
      <c r="E54" s="75"/>
      <c r="F54" s="75"/>
      <c r="G54" s="75"/>
      <c r="H54" s="75"/>
      <c r="I54" s="75"/>
      <c r="J54" s="75"/>
      <c r="K54" s="75"/>
      <c r="L54" s="76"/>
      <c r="M54" s="8"/>
      <c r="N54" s="8"/>
      <c r="P54" s="55"/>
      <c r="Q54" s="55"/>
      <c r="R54" s="55"/>
      <c r="S54" s="55"/>
      <c r="T54" s="55"/>
      <c r="U54" s="55"/>
      <c r="V54" s="55"/>
      <c r="W54" s="55"/>
      <c r="X54" s="55"/>
      <c r="Y54" s="55"/>
      <c r="Z54" s="55"/>
      <c r="AB54" s="11">
        <v>43590</v>
      </c>
      <c r="AC54" s="11" t="s">
        <v>16</v>
      </c>
      <c r="AD54" s="11" t="s">
        <v>46</v>
      </c>
      <c r="AE54" s="13" t="s">
        <v>121</v>
      </c>
      <c r="AF54" s="13" t="s">
        <v>62</v>
      </c>
      <c r="AG54" s="38"/>
      <c r="AH54" s="38"/>
      <c r="AI54" s="38"/>
      <c r="AJ54" s="38"/>
      <c r="AK54" s="38"/>
      <c r="AL54" s="38"/>
      <c r="AM54" s="38"/>
      <c r="AN54" s="38"/>
      <c r="AO54" s="38"/>
      <c r="AP54" s="38"/>
      <c r="AQ54" s="38"/>
      <c r="AR54" s="38"/>
      <c r="AS54" s="38"/>
      <c r="AT54" s="38"/>
      <c r="AU54" s="38"/>
      <c r="AV54" s="38"/>
      <c r="AW54" s="38"/>
      <c r="AX54" s="38"/>
      <c r="AY54" s="38"/>
      <c r="AZ54" s="38"/>
      <c r="BA54" s="38"/>
      <c r="BB54" s="38"/>
    </row>
    <row r="55" spans="2:54" ht="13.15" customHeight="1">
      <c r="B55" s="8"/>
      <c r="C55" s="8"/>
      <c r="D55" s="60" t="s">
        <v>122</v>
      </c>
      <c r="E55" s="61"/>
      <c r="F55" s="61"/>
      <c r="G55" s="61"/>
      <c r="H55" s="61"/>
      <c r="I55" s="61"/>
      <c r="J55" s="61"/>
      <c r="K55" s="61"/>
      <c r="L55" s="62"/>
      <c r="M55" s="8"/>
      <c r="N55" s="8"/>
      <c r="P55" s="55"/>
      <c r="Q55" s="55"/>
      <c r="R55" s="55"/>
      <c r="S55" s="55"/>
      <c r="T55" s="55"/>
      <c r="U55" s="55"/>
      <c r="V55" s="55"/>
      <c r="W55" s="55"/>
      <c r="X55" s="55"/>
      <c r="Y55" s="55"/>
      <c r="Z55" s="55"/>
      <c r="AB55" s="11">
        <v>43591</v>
      </c>
      <c r="AC55" s="11" t="s">
        <v>21</v>
      </c>
      <c r="AD55" s="11" t="s">
        <v>22</v>
      </c>
    </row>
    <row r="56" spans="2:54" ht="13.15" customHeight="1">
      <c r="B56" s="8"/>
      <c r="C56" s="8"/>
      <c r="D56" s="60"/>
      <c r="E56" s="61"/>
      <c r="F56" s="61"/>
      <c r="G56" s="61"/>
      <c r="H56" s="61"/>
      <c r="I56" s="61"/>
      <c r="J56" s="61"/>
      <c r="K56" s="61"/>
      <c r="L56" s="62"/>
      <c r="M56" s="8"/>
      <c r="N56" s="8"/>
      <c r="P56" s="55"/>
      <c r="Q56" s="55"/>
      <c r="R56" s="55"/>
      <c r="S56" s="55"/>
      <c r="T56" s="55"/>
      <c r="U56" s="55"/>
      <c r="V56" s="55"/>
      <c r="W56" s="55"/>
      <c r="X56" s="55"/>
      <c r="Y56" s="55"/>
      <c r="Z56" s="55"/>
      <c r="AB56" s="11">
        <v>43661</v>
      </c>
      <c r="AC56" s="11" t="s">
        <v>21</v>
      </c>
      <c r="AD56" s="11" t="s">
        <v>48</v>
      </c>
    </row>
    <row r="57" spans="2:54" ht="13.15" customHeight="1">
      <c r="B57" s="8"/>
      <c r="C57" s="8"/>
      <c r="D57" s="56"/>
      <c r="E57" s="57"/>
      <c r="F57" s="57"/>
      <c r="G57" s="57"/>
      <c r="H57" s="57"/>
      <c r="I57" s="57"/>
      <c r="J57" s="57"/>
      <c r="K57" s="57"/>
      <c r="L57" s="58"/>
      <c r="M57" s="8"/>
      <c r="N57" s="8"/>
      <c r="P57" s="55"/>
      <c r="Q57" s="55"/>
      <c r="R57" s="55"/>
      <c r="S57" s="55"/>
      <c r="T57" s="55"/>
      <c r="U57" s="55"/>
      <c r="V57" s="55"/>
      <c r="W57" s="55"/>
      <c r="X57" s="55"/>
      <c r="Y57" s="55"/>
      <c r="Z57" s="55"/>
      <c r="AB57" s="11">
        <v>43688</v>
      </c>
      <c r="AC57" s="11" t="s">
        <v>16</v>
      </c>
      <c r="AD57" s="11" t="s">
        <v>51</v>
      </c>
    </row>
    <row r="58" spans="2:54" ht="20.25" customHeight="1">
      <c r="B58" s="8"/>
      <c r="C58" s="8"/>
      <c r="D58" s="121" t="str">
        <f>IF(D4="","ご協力ありがとうございました。プランニング依頼シートを下記アドレスまでお送りください。",IF(F27="","","※入力出来ていない項目があります。ご不明な点は下記までお問い合わせください。"))</f>
        <v/>
      </c>
      <c r="E58" s="121"/>
      <c r="F58" s="121"/>
      <c r="G58" s="121"/>
      <c r="H58" s="121"/>
      <c r="I58" s="121"/>
      <c r="J58" s="121"/>
      <c r="K58" s="121"/>
      <c r="L58" s="121"/>
      <c r="M58" s="31"/>
      <c r="N58" s="8"/>
      <c r="P58" s="55"/>
      <c r="Q58" s="55"/>
      <c r="R58" s="55"/>
      <c r="S58" s="55"/>
      <c r="T58" s="55"/>
      <c r="U58" s="55"/>
      <c r="V58" s="55"/>
      <c r="W58" s="55"/>
      <c r="X58" s="55"/>
      <c r="Y58" s="55"/>
      <c r="Z58" s="55"/>
      <c r="AB58" s="11">
        <v>43689</v>
      </c>
      <c r="AC58" s="11" t="s">
        <v>21</v>
      </c>
      <c r="AD58" s="11" t="s">
        <v>22</v>
      </c>
    </row>
    <row r="59" spans="2:54" ht="12" customHeight="1">
      <c r="B59" s="8"/>
      <c r="C59" s="8"/>
      <c r="D59" s="8"/>
      <c r="E59" s="8"/>
      <c r="F59" s="8"/>
      <c r="G59" s="8"/>
      <c r="H59" s="8"/>
      <c r="I59" s="8"/>
      <c r="J59" s="8"/>
      <c r="K59" s="8"/>
      <c r="L59" s="8"/>
      <c r="M59" s="8"/>
      <c r="N59" s="8"/>
      <c r="P59" s="55"/>
      <c r="Q59" s="55"/>
      <c r="R59" s="55"/>
      <c r="S59" s="55"/>
      <c r="T59" s="55"/>
      <c r="U59" s="55"/>
      <c r="V59" s="55"/>
      <c r="W59" s="55"/>
      <c r="X59" s="55"/>
      <c r="Y59" s="55"/>
      <c r="Z59" s="55"/>
      <c r="AB59" s="11">
        <v>43724</v>
      </c>
      <c r="AC59" s="11" t="s">
        <v>21</v>
      </c>
      <c r="AD59" s="11" t="s">
        <v>53</v>
      </c>
    </row>
    <row r="60" spans="2:54" ht="20.25" customHeight="1">
      <c r="B60" s="8"/>
      <c r="C60" s="8"/>
      <c r="D60" s="63" t="s">
        <v>123</v>
      </c>
      <c r="E60" s="63"/>
      <c r="F60" s="63"/>
      <c r="G60" s="63"/>
      <c r="H60" s="63"/>
      <c r="I60" s="63"/>
      <c r="J60" s="63"/>
      <c r="K60" s="63"/>
      <c r="L60" s="63"/>
      <c r="M60" s="8"/>
      <c r="N60" s="8"/>
      <c r="P60" s="55"/>
      <c r="Q60" s="55"/>
      <c r="R60" s="55"/>
      <c r="S60" s="55"/>
      <c r="T60" s="55"/>
      <c r="U60" s="55"/>
      <c r="V60" s="55"/>
      <c r="W60" s="55"/>
      <c r="X60" s="55"/>
      <c r="Y60" s="55"/>
      <c r="Z60" s="55"/>
      <c r="AB60" s="11">
        <v>43731</v>
      </c>
      <c r="AC60" s="11" t="s">
        <v>21</v>
      </c>
      <c r="AD60" s="11" t="s">
        <v>57</v>
      </c>
    </row>
    <row r="61" spans="2:54" ht="20.25" customHeight="1">
      <c r="B61" s="8"/>
      <c r="C61" s="8"/>
      <c r="D61" s="118" t="s">
        <v>124</v>
      </c>
      <c r="E61" s="118"/>
      <c r="F61" s="118"/>
      <c r="G61" s="118"/>
      <c r="H61" s="118"/>
      <c r="I61" s="118"/>
      <c r="J61" s="119" t="s">
        <v>125</v>
      </c>
      <c r="K61" s="120"/>
      <c r="L61" s="120"/>
      <c r="M61" s="32"/>
      <c r="N61" s="8"/>
      <c r="P61" s="77" t="str">
        <f>IF(P2="ON","　　　　 　　 　　-　　　自動灌水システム カタログデータのご請求も左記窓口で受付けしています。　　　-","")</f>
        <v>　　　　 　　 　　-　　　自動灌水システム カタログデータのご請求も左記窓口で受付けしています。　　　-</v>
      </c>
      <c r="Q61" s="77"/>
      <c r="R61" s="77"/>
      <c r="S61" s="77"/>
      <c r="T61" s="77"/>
      <c r="U61" s="77"/>
      <c r="V61" s="77"/>
      <c r="W61" s="77"/>
      <c r="X61" s="77"/>
      <c r="Y61" s="77"/>
      <c r="Z61" s="77"/>
      <c r="AB61" s="11">
        <v>43752</v>
      </c>
      <c r="AC61" s="11" t="s">
        <v>21</v>
      </c>
      <c r="AD61" s="11" t="s">
        <v>60</v>
      </c>
    </row>
    <row r="62" spans="2:54" ht="20.25" customHeight="1">
      <c r="B62" s="8"/>
      <c r="C62" s="8"/>
      <c r="D62" s="8"/>
      <c r="E62" s="8"/>
      <c r="F62" s="8"/>
      <c r="G62" s="8"/>
      <c r="H62" s="8"/>
      <c r="I62" s="8"/>
      <c r="J62" s="8"/>
      <c r="K62" s="8"/>
      <c r="L62" s="8"/>
      <c r="M62" s="8"/>
      <c r="N62" s="8"/>
      <c r="P62" s="78" t="str">
        <f>IF(P2="ON","*","")</f>
        <v>*</v>
      </c>
      <c r="Q62" s="78"/>
      <c r="R62" s="78"/>
      <c r="S62" s="78"/>
      <c r="T62" s="78"/>
      <c r="U62" s="78"/>
      <c r="V62" s="78"/>
      <c r="W62" s="78"/>
      <c r="X62" s="78"/>
      <c r="Y62" s="78"/>
      <c r="Z62" s="78"/>
      <c r="AB62" s="11">
        <v>43772</v>
      </c>
      <c r="AC62" s="11" t="s">
        <v>16</v>
      </c>
      <c r="AD62" s="11" t="s">
        <v>63</v>
      </c>
    </row>
    <row r="63" spans="2:54" ht="20.25" customHeight="1">
      <c r="AB63" s="11">
        <v>43773</v>
      </c>
      <c r="AC63" s="11" t="s">
        <v>21</v>
      </c>
      <c r="AD63" s="11" t="s">
        <v>22</v>
      </c>
    </row>
    <row r="64" spans="2:54" ht="20.25" customHeight="1">
      <c r="AB64" s="11">
        <v>43792</v>
      </c>
      <c r="AC64" s="11" t="s">
        <v>28</v>
      </c>
      <c r="AD64" s="11" t="s">
        <v>66</v>
      </c>
    </row>
    <row r="65" spans="28:30" ht="20.25" customHeight="1">
      <c r="AB65" s="11">
        <v>43822</v>
      </c>
      <c r="AC65" s="11" t="s">
        <v>21</v>
      </c>
      <c r="AD65" s="11" t="s">
        <v>68</v>
      </c>
    </row>
    <row r="66" spans="28:30" ht="20.25" customHeight="1">
      <c r="AB66" s="11">
        <v>43831</v>
      </c>
      <c r="AC66" s="11" t="s">
        <v>39</v>
      </c>
      <c r="AD66" s="11" t="s">
        <v>17</v>
      </c>
    </row>
    <row r="67" spans="28:30" ht="20.25" customHeight="1">
      <c r="AB67" s="11">
        <v>43843</v>
      </c>
      <c r="AC67" s="11" t="s">
        <v>21</v>
      </c>
      <c r="AD67" s="11" t="s">
        <v>26</v>
      </c>
    </row>
    <row r="68" spans="28:30" ht="20.25" customHeight="1">
      <c r="AB68" s="11">
        <v>43872</v>
      </c>
      <c r="AC68" s="11" t="s">
        <v>109</v>
      </c>
      <c r="AD68" s="11" t="s">
        <v>29</v>
      </c>
    </row>
    <row r="69" spans="28:30" ht="20.25" customHeight="1">
      <c r="AB69" s="11">
        <v>43910</v>
      </c>
      <c r="AC69" s="11" t="s">
        <v>45</v>
      </c>
      <c r="AD69" s="11" t="s">
        <v>35</v>
      </c>
    </row>
    <row r="70" spans="28:30" ht="20.25" customHeight="1">
      <c r="AB70" s="11">
        <v>43950</v>
      </c>
      <c r="AC70" s="11" t="s">
        <v>39</v>
      </c>
      <c r="AD70" s="11" t="s">
        <v>33</v>
      </c>
    </row>
    <row r="71" spans="28:30" ht="20.25" customHeight="1">
      <c r="AB71" s="11">
        <v>43954</v>
      </c>
      <c r="AC71" s="11" t="s">
        <v>16</v>
      </c>
      <c r="AD71" s="11" t="s">
        <v>40</v>
      </c>
    </row>
    <row r="72" spans="28:30" ht="20.25" customHeight="1">
      <c r="AB72" s="11">
        <v>43955</v>
      </c>
      <c r="AC72" s="11" t="s">
        <v>21</v>
      </c>
      <c r="AD72" s="11" t="s">
        <v>43</v>
      </c>
    </row>
    <row r="73" spans="28:30" ht="20.25" customHeight="1">
      <c r="AB73" s="11">
        <v>43956</v>
      </c>
      <c r="AC73" s="11" t="s">
        <v>109</v>
      </c>
      <c r="AD73" s="11" t="s">
        <v>46</v>
      </c>
    </row>
    <row r="74" spans="28:30" ht="20.25" customHeight="1">
      <c r="AB74" s="11">
        <v>43957</v>
      </c>
      <c r="AC74" s="11" t="s">
        <v>39</v>
      </c>
      <c r="AD74" s="11" t="s">
        <v>22</v>
      </c>
    </row>
    <row r="75" spans="28:30" ht="20.25" customHeight="1">
      <c r="AB75" s="11">
        <v>44032</v>
      </c>
      <c r="AC75" s="11" t="s">
        <v>21</v>
      </c>
      <c r="AD75" s="11" t="s">
        <v>48</v>
      </c>
    </row>
    <row r="76" spans="28:30" ht="20.25" customHeight="1">
      <c r="AB76" s="11">
        <v>44054</v>
      </c>
      <c r="AC76" s="11" t="s">
        <v>109</v>
      </c>
      <c r="AD76" s="11" t="s">
        <v>51</v>
      </c>
    </row>
    <row r="77" spans="28:30" ht="20.25" customHeight="1">
      <c r="AB77" s="11">
        <v>44095</v>
      </c>
      <c r="AC77" s="11" t="s">
        <v>21</v>
      </c>
      <c r="AD77" s="11" t="s">
        <v>53</v>
      </c>
    </row>
    <row r="78" spans="28:30" ht="20.25" customHeight="1">
      <c r="AB78" s="11">
        <v>44096</v>
      </c>
      <c r="AC78" s="11" t="s">
        <v>109</v>
      </c>
      <c r="AD78" s="11" t="s">
        <v>57</v>
      </c>
    </row>
    <row r="79" spans="28:30" ht="20.25" customHeight="1">
      <c r="AB79" s="11">
        <v>44116</v>
      </c>
      <c r="AC79" s="11" t="s">
        <v>21</v>
      </c>
      <c r="AD79" s="11" t="s">
        <v>60</v>
      </c>
    </row>
    <row r="80" spans="28:30" ht="20.25" customHeight="1">
      <c r="AB80" s="11">
        <v>44138</v>
      </c>
      <c r="AC80" s="11" t="s">
        <v>109</v>
      </c>
      <c r="AD80" s="11" t="s">
        <v>63</v>
      </c>
    </row>
    <row r="81" spans="28:30" ht="20.25" customHeight="1">
      <c r="AB81" s="11">
        <v>44158</v>
      </c>
      <c r="AC81" s="11" t="s">
        <v>21</v>
      </c>
      <c r="AD81" s="11" t="s">
        <v>66</v>
      </c>
    </row>
    <row r="82" spans="28:30" ht="20.25" customHeight="1">
      <c r="AB82" s="11">
        <v>44188</v>
      </c>
      <c r="AC82" s="11" t="s">
        <v>39</v>
      </c>
      <c r="AD82" s="11" t="s">
        <v>68</v>
      </c>
    </row>
    <row r="83" spans="28:30" ht="20.25" customHeight="1">
      <c r="AB83" s="11">
        <v>44197</v>
      </c>
      <c r="AC83" s="11" t="s">
        <v>45</v>
      </c>
      <c r="AD83" s="11" t="s">
        <v>17</v>
      </c>
    </row>
    <row r="84" spans="28:30" ht="20.25" customHeight="1">
      <c r="AB84" s="11">
        <v>44207</v>
      </c>
      <c r="AC84" s="11" t="s">
        <v>21</v>
      </c>
      <c r="AD84" s="11" t="s">
        <v>26</v>
      </c>
    </row>
    <row r="85" spans="28:30" ht="20.25" customHeight="1">
      <c r="AB85" s="11">
        <v>44238</v>
      </c>
      <c r="AC85" s="11" t="s">
        <v>42</v>
      </c>
      <c r="AD85" s="11" t="s">
        <v>29</v>
      </c>
    </row>
    <row r="86" spans="28:30" ht="20.25" customHeight="1">
      <c r="AB86" s="11">
        <v>44275</v>
      </c>
      <c r="AC86" s="11" t="s">
        <v>28</v>
      </c>
      <c r="AD86" s="11" t="s">
        <v>35</v>
      </c>
    </row>
    <row r="87" spans="28:30" ht="20.25" customHeight="1">
      <c r="AB87" s="11">
        <v>44315</v>
      </c>
      <c r="AC87" s="11" t="s">
        <v>42</v>
      </c>
      <c r="AD87" s="11" t="s">
        <v>33</v>
      </c>
    </row>
    <row r="88" spans="28:30" ht="20.25" customHeight="1">
      <c r="AB88" s="11">
        <v>44319</v>
      </c>
      <c r="AC88" s="11" t="s">
        <v>21</v>
      </c>
      <c r="AD88" s="11" t="s">
        <v>40</v>
      </c>
    </row>
    <row r="89" spans="28:30" ht="20.25" customHeight="1">
      <c r="AB89" s="11">
        <v>44320</v>
      </c>
      <c r="AC89" s="11" t="s">
        <v>109</v>
      </c>
      <c r="AD89" s="11" t="s">
        <v>43</v>
      </c>
    </row>
    <row r="90" spans="28:30" ht="20.25" customHeight="1">
      <c r="AB90" s="11">
        <v>44321</v>
      </c>
      <c r="AC90" s="11" t="s">
        <v>39</v>
      </c>
      <c r="AD90" s="11" t="s">
        <v>46</v>
      </c>
    </row>
    <row r="91" spans="28:30" ht="20.25" customHeight="1">
      <c r="AB91" s="11">
        <v>44396</v>
      </c>
      <c r="AC91" s="11" t="s">
        <v>21</v>
      </c>
      <c r="AD91" s="11" t="s">
        <v>48</v>
      </c>
    </row>
    <row r="92" spans="28:30" ht="20.25" customHeight="1">
      <c r="AB92" s="11">
        <v>44419</v>
      </c>
      <c r="AC92" s="11" t="s">
        <v>39</v>
      </c>
      <c r="AD92" s="11" t="s">
        <v>51</v>
      </c>
    </row>
    <row r="93" spans="28:30" ht="20.25" customHeight="1">
      <c r="AB93" s="11">
        <v>44459</v>
      </c>
      <c r="AC93" s="11" t="s">
        <v>21</v>
      </c>
      <c r="AD93" s="11" t="s">
        <v>53</v>
      </c>
    </row>
    <row r="94" spans="28:30" ht="20.25" customHeight="1">
      <c r="AB94" s="11">
        <v>44462</v>
      </c>
      <c r="AC94" s="11" t="s">
        <v>42</v>
      </c>
      <c r="AD94" s="11" t="s">
        <v>57</v>
      </c>
    </row>
    <row r="95" spans="28:30" ht="20.25" customHeight="1">
      <c r="AB95" s="11">
        <v>44480</v>
      </c>
      <c r="AC95" s="11" t="s">
        <v>21</v>
      </c>
      <c r="AD95" s="11" t="s">
        <v>60</v>
      </c>
    </row>
    <row r="96" spans="28:30" ht="20.25" customHeight="1">
      <c r="AB96" s="11">
        <v>44503</v>
      </c>
      <c r="AC96" s="11" t="s">
        <v>39</v>
      </c>
      <c r="AD96" s="11" t="s">
        <v>63</v>
      </c>
    </row>
    <row r="97" spans="28:30" ht="20.25" customHeight="1">
      <c r="AB97" s="11">
        <v>44523</v>
      </c>
      <c r="AC97" s="11" t="s">
        <v>109</v>
      </c>
      <c r="AD97" s="11" t="s">
        <v>66</v>
      </c>
    </row>
    <row r="98" spans="28:30" ht="20.25" customHeight="1">
      <c r="AB98" s="11">
        <v>44553</v>
      </c>
      <c r="AC98" s="11" t="s">
        <v>42</v>
      </c>
      <c r="AD98" s="11" t="s">
        <v>68</v>
      </c>
    </row>
    <row r="99" spans="28:30" ht="20.25" customHeight="1">
      <c r="AB99" s="11">
        <v>44562</v>
      </c>
      <c r="AC99" s="11" t="s">
        <v>28</v>
      </c>
      <c r="AD99" s="11" t="s">
        <v>17</v>
      </c>
    </row>
    <row r="100" spans="28:30" ht="20.25" customHeight="1">
      <c r="AB100" s="11">
        <v>44571</v>
      </c>
      <c r="AC100" s="11" t="s">
        <v>21</v>
      </c>
      <c r="AD100" s="11" t="s">
        <v>26</v>
      </c>
    </row>
    <row r="101" spans="28:30" ht="20.25" customHeight="1">
      <c r="AB101" s="11">
        <v>44603</v>
      </c>
      <c r="AC101" s="11" t="s">
        <v>45</v>
      </c>
      <c r="AD101" s="11" t="s">
        <v>29</v>
      </c>
    </row>
    <row r="102" spans="28:30" ht="20.25" customHeight="1">
      <c r="AB102" s="11">
        <v>44641</v>
      </c>
      <c r="AC102" s="11" t="s">
        <v>21</v>
      </c>
      <c r="AD102" s="11" t="s">
        <v>35</v>
      </c>
    </row>
    <row r="103" spans="28:30" ht="20.25" customHeight="1">
      <c r="AB103" s="11">
        <v>44680</v>
      </c>
      <c r="AC103" s="11" t="s">
        <v>45</v>
      </c>
      <c r="AD103" s="11" t="s">
        <v>33</v>
      </c>
    </row>
    <row r="104" spans="28:30" ht="20.25" customHeight="1">
      <c r="AB104" s="11">
        <v>44684</v>
      </c>
      <c r="AC104" s="11" t="s">
        <v>109</v>
      </c>
      <c r="AD104" s="11" t="s">
        <v>40</v>
      </c>
    </row>
    <row r="105" spans="28:30" ht="20.25" customHeight="1">
      <c r="AB105" s="11">
        <v>44685</v>
      </c>
      <c r="AC105" s="11" t="s">
        <v>39</v>
      </c>
      <c r="AD105" s="11" t="s">
        <v>43</v>
      </c>
    </row>
    <row r="106" spans="28:30" ht="20.25" customHeight="1">
      <c r="AB106" s="11">
        <v>44686</v>
      </c>
      <c r="AC106" s="11" t="s">
        <v>42</v>
      </c>
      <c r="AD106" s="11" t="s">
        <v>46</v>
      </c>
    </row>
    <row r="107" spans="28:30" ht="20.25" customHeight="1">
      <c r="AB107" s="11">
        <v>44760</v>
      </c>
      <c r="AC107" s="11" t="s">
        <v>21</v>
      </c>
      <c r="AD107" s="11" t="s">
        <v>48</v>
      </c>
    </row>
    <row r="108" spans="28:30" ht="20.25" customHeight="1">
      <c r="AB108" s="11">
        <v>44784</v>
      </c>
      <c r="AC108" s="11" t="s">
        <v>42</v>
      </c>
      <c r="AD108" s="11" t="s">
        <v>51</v>
      </c>
    </row>
    <row r="109" spans="28:30" ht="20.25" customHeight="1">
      <c r="AB109" s="11">
        <v>44823</v>
      </c>
      <c r="AC109" s="11" t="s">
        <v>21</v>
      </c>
      <c r="AD109" s="11" t="s">
        <v>53</v>
      </c>
    </row>
    <row r="110" spans="28:30" ht="20.25" customHeight="1">
      <c r="AB110" s="11">
        <v>44827</v>
      </c>
      <c r="AC110" s="11" t="s">
        <v>45</v>
      </c>
      <c r="AD110" s="11" t="s">
        <v>57</v>
      </c>
    </row>
    <row r="111" spans="28:30" ht="20.25" customHeight="1">
      <c r="AB111" s="11">
        <v>44844</v>
      </c>
      <c r="AC111" s="11" t="s">
        <v>21</v>
      </c>
      <c r="AD111" s="11" t="s">
        <v>60</v>
      </c>
    </row>
    <row r="112" spans="28:30" ht="20.25" customHeight="1">
      <c r="AB112" s="11">
        <v>44868</v>
      </c>
      <c r="AC112" s="11" t="s">
        <v>42</v>
      </c>
      <c r="AD112" s="11" t="s">
        <v>63</v>
      </c>
    </row>
    <row r="113" spans="28:31" ht="20.25" customHeight="1">
      <c r="AB113" s="11">
        <v>44888</v>
      </c>
      <c r="AC113" s="11" t="s">
        <v>39</v>
      </c>
      <c r="AD113" s="11" t="s">
        <v>66</v>
      </c>
    </row>
    <row r="114" spans="28:31" ht="20.25" customHeight="1">
      <c r="AB114" s="33">
        <v>44918</v>
      </c>
      <c r="AC114" s="33" t="s">
        <v>45</v>
      </c>
      <c r="AD114" s="33" t="s">
        <v>68</v>
      </c>
      <c r="AE114" s="41"/>
    </row>
    <row r="115" spans="28:31" ht="20.25" customHeight="1">
      <c r="AB115" s="34"/>
      <c r="AC115" s="34"/>
      <c r="AD115" s="34"/>
      <c r="AE115" s="42"/>
    </row>
    <row r="116" spans="28:31" ht="20.25" customHeight="1">
      <c r="AB116" s="9"/>
      <c r="AC116" s="9"/>
      <c r="AD116" s="9"/>
      <c r="AE116" s="42"/>
    </row>
  </sheetData>
  <sheetProtection formatCells="0" insertHyperlinks="0" selectLockedCells="1" autoFilter="0"/>
  <mergeCells count="131">
    <mergeCell ref="K34:L34"/>
    <mergeCell ref="P34:Z34"/>
    <mergeCell ref="D7:E7"/>
    <mergeCell ref="D8:E8"/>
    <mergeCell ref="D9:E9"/>
    <mergeCell ref="D10:E10"/>
    <mergeCell ref="F7:G7"/>
    <mergeCell ref="F8:G8"/>
    <mergeCell ref="F9:G9"/>
    <mergeCell ref="F10:G10"/>
    <mergeCell ref="P14:Z14"/>
    <mergeCell ref="P11:Z11"/>
    <mergeCell ref="D12:E12"/>
    <mergeCell ref="F12:G12"/>
    <mergeCell ref="P12:Z12"/>
    <mergeCell ref="D61:I61"/>
    <mergeCell ref="J61:L61"/>
    <mergeCell ref="D58:L58"/>
    <mergeCell ref="D40:E40"/>
    <mergeCell ref="F44:L47"/>
    <mergeCell ref="D44:E47"/>
    <mergeCell ref="F40:G40"/>
    <mergeCell ref="H40:K40"/>
    <mergeCell ref="D35:E35"/>
    <mergeCell ref="D38:E38"/>
    <mergeCell ref="F38:G38"/>
    <mergeCell ref="D36:E36"/>
    <mergeCell ref="D41:E41"/>
    <mergeCell ref="D42:E42"/>
    <mergeCell ref="G41:L41"/>
    <mergeCell ref="G42:K43"/>
    <mergeCell ref="F35:I35"/>
    <mergeCell ref="J35:L36"/>
    <mergeCell ref="D27:E27"/>
    <mergeCell ref="D37:K37"/>
    <mergeCell ref="F36:I36"/>
    <mergeCell ref="C25:M25"/>
    <mergeCell ref="I12:J12"/>
    <mergeCell ref="K12:L12"/>
    <mergeCell ref="H38:K38"/>
    <mergeCell ref="BC7:BD10"/>
    <mergeCell ref="BC1:BD5"/>
    <mergeCell ref="BB1:BB5"/>
    <mergeCell ref="BB7:BB10"/>
    <mergeCell ref="C14:L14"/>
    <mergeCell ref="D23:E23"/>
    <mergeCell ref="D4:L4"/>
    <mergeCell ref="C3:M3"/>
    <mergeCell ref="P36:Z36"/>
    <mergeCell ref="P16:Z16"/>
    <mergeCell ref="P17:Z17"/>
    <mergeCell ref="P20:Z20"/>
    <mergeCell ref="P21:Z21"/>
    <mergeCell ref="P22:Z22"/>
    <mergeCell ref="P23:Z23"/>
    <mergeCell ref="P18:Z19"/>
    <mergeCell ref="K30:L33"/>
    <mergeCell ref="I7:J7"/>
    <mergeCell ref="K7:L7"/>
    <mergeCell ref="C20:M20"/>
    <mergeCell ref="C5:M5"/>
    <mergeCell ref="D15:E15"/>
    <mergeCell ref="I8:J8"/>
    <mergeCell ref="I9:J9"/>
    <mergeCell ref="I10:J10"/>
    <mergeCell ref="K10:L10"/>
    <mergeCell ref="K9:L9"/>
    <mergeCell ref="K8:L8"/>
    <mergeCell ref="F15:G15"/>
    <mergeCell ref="I15:J15"/>
    <mergeCell ref="K15:L15"/>
    <mergeCell ref="D17:L17"/>
    <mergeCell ref="BC14:BD19"/>
    <mergeCell ref="D33:E33"/>
    <mergeCell ref="F27:K27"/>
    <mergeCell ref="F32:G32"/>
    <mergeCell ref="D30:E30"/>
    <mergeCell ref="D28:E28"/>
    <mergeCell ref="D29:E29"/>
    <mergeCell ref="F29:K29"/>
    <mergeCell ref="D31:E31"/>
    <mergeCell ref="F31:G31"/>
    <mergeCell ref="D32:E32"/>
    <mergeCell ref="F28:I28"/>
    <mergeCell ref="F23:G23"/>
    <mergeCell ref="P30:Z30"/>
    <mergeCell ref="P31:Z31"/>
    <mergeCell ref="P26:Z26"/>
    <mergeCell ref="P32:Z32"/>
    <mergeCell ref="P33:Z33"/>
    <mergeCell ref="P25:Z25"/>
    <mergeCell ref="P27:Z27"/>
    <mergeCell ref="P28:Z28"/>
    <mergeCell ref="P29:Z29"/>
    <mergeCell ref="I22:M23"/>
    <mergeCell ref="F33:I33"/>
    <mergeCell ref="P61:Z61"/>
    <mergeCell ref="P62:Z62"/>
    <mergeCell ref="P24:Z24"/>
    <mergeCell ref="P4:Z4"/>
    <mergeCell ref="P44:Z44"/>
    <mergeCell ref="P35:Z35"/>
    <mergeCell ref="P40:Z40"/>
    <mergeCell ref="P41:Z41"/>
    <mergeCell ref="P42:Z42"/>
    <mergeCell ref="P43:Z43"/>
    <mergeCell ref="P39:Z39"/>
    <mergeCell ref="P45:Z46"/>
    <mergeCell ref="P5:Z5"/>
    <mergeCell ref="P6:Z7"/>
    <mergeCell ref="P8:Z8"/>
    <mergeCell ref="P15:Z15"/>
    <mergeCell ref="P9:Z9"/>
    <mergeCell ref="P10:Z10"/>
    <mergeCell ref="P13:Z13"/>
    <mergeCell ref="P37:Z38"/>
    <mergeCell ref="H39:K39"/>
    <mergeCell ref="P49:Z50"/>
    <mergeCell ref="P51:Z60"/>
    <mergeCell ref="D57:L57"/>
    <mergeCell ref="D49:L49"/>
    <mergeCell ref="D55:L56"/>
    <mergeCell ref="P47:Z48"/>
    <mergeCell ref="D60:L60"/>
    <mergeCell ref="D39:E39"/>
    <mergeCell ref="D50:L50"/>
    <mergeCell ref="D51:L51"/>
    <mergeCell ref="D52:L52"/>
    <mergeCell ref="D53:L53"/>
    <mergeCell ref="D54:L54"/>
    <mergeCell ref="F39:G39"/>
  </mergeCells>
  <phoneticPr fontId="1"/>
  <conditionalFormatting sqref="G41:M41 M36:M37">
    <cfRule type="notContainsBlanks" dxfId="15" priority="61">
      <formula>LEN(TRIM(G36))&gt;0</formula>
    </cfRule>
  </conditionalFormatting>
  <conditionalFormatting sqref="F35 F36:I36 F15:G15 G31 K7:L9 F38:G38 F41:F42 G29:K29 F27:F33 G27:K27 F7:G8 F10:G10 F40:G40">
    <cfRule type="containsBlanks" dxfId="14" priority="83">
      <formula>LEN(TRIM(F7))=0</formula>
    </cfRule>
  </conditionalFormatting>
  <conditionalFormatting sqref="D4">
    <cfRule type="containsText" dxfId="13" priority="51" operator="containsText" text="入力">
      <formula>NOT(ISERROR(SEARCH("入力",D4)))</formula>
    </cfRule>
  </conditionalFormatting>
  <conditionalFormatting sqref="D58">
    <cfRule type="containsText" dxfId="12" priority="49" operator="containsText" text="グリーン">
      <formula>NOT(ISERROR(SEARCH("グリーン",D58)))</formula>
    </cfRule>
  </conditionalFormatting>
  <conditionalFormatting sqref="D37:L37">
    <cfRule type="notContainsBlanks" dxfId="11" priority="48">
      <formula>LEN(TRIM(D37))&gt;0</formula>
    </cfRule>
  </conditionalFormatting>
  <conditionalFormatting sqref="D58:L58">
    <cfRule type="containsText" dxfId="10" priority="47" operator="containsText" text="ご協力">
      <formula>NOT(ISERROR(SEARCH("ご協力",D58)))</formula>
    </cfRule>
  </conditionalFormatting>
  <conditionalFormatting sqref="H39">
    <cfRule type="notContainsBlanks" dxfId="9" priority="85">
      <formula>LEN(TRIM(H39))&gt;0</formula>
    </cfRule>
  </conditionalFormatting>
  <conditionalFormatting sqref="P62:Z62 P34:Z34 P11:Z11 P24:Z26 P20:Z22 P16:Z16 P43:Z43 P4:Z4 P13:Z14">
    <cfRule type="notContainsBlanks" dxfId="8" priority="74">
      <formula>LEN(TRIM(P4))&gt;0</formula>
    </cfRule>
  </conditionalFormatting>
  <conditionalFormatting sqref="P15:Z15 P17:Z19 P23:Z23 P27:Z30 P44:Z44 P5:Z5 P47:P49 P32:Z33 P35:Z41 Q47:Z50 P61:Z61">
    <cfRule type="notContainsBlanks" dxfId="7" priority="90">
      <formula>LEN(TRIM(P5))&gt;0</formula>
    </cfRule>
  </conditionalFormatting>
  <conditionalFormatting sqref="P6:Z7 P31:Z31">
    <cfRule type="notContainsBlanks" dxfId="6" priority="20">
      <formula>LEN(TRIM(P6))&gt;0</formula>
    </cfRule>
  </conditionalFormatting>
  <conditionalFormatting sqref="P8:Z8 P12:Z12 P10:Z10 P45:Z46">
    <cfRule type="notContainsBlanks" dxfId="5" priority="19">
      <formula>LEN(TRIM(P8))&gt;0</formula>
    </cfRule>
  </conditionalFormatting>
  <conditionalFormatting sqref="H39">
    <cfRule type="containsText" dxfId="4" priority="16" operator="containsText" text="水栓自体は別途ご用意ください。">
      <formula>NOT(ISERROR(SEARCH("水栓自体は別途ご用意ください。",H39)))</formula>
    </cfRule>
  </conditionalFormatting>
  <conditionalFormatting sqref="P9:Z9">
    <cfRule type="notContainsBlanks" dxfId="3" priority="13">
      <formula>LEN(TRIM(P9))&gt;0</formula>
    </cfRule>
  </conditionalFormatting>
  <conditionalFormatting sqref="P42:Z42">
    <cfRule type="notContainsBlanks" dxfId="2" priority="5">
      <formula>LEN(TRIM(P42))&gt;0</formula>
    </cfRule>
  </conditionalFormatting>
  <conditionalFormatting sqref="P51:Z60">
    <cfRule type="notContainsBlanks" dxfId="1" priority="4">
      <formula>LEN(TRIM(P51))&gt;0</formula>
    </cfRule>
  </conditionalFormatting>
  <conditionalFormatting sqref="F15:G15">
    <cfRule type="notContainsBlanks" dxfId="0" priority="3">
      <formula>LEN(TRIM(F15))&gt;0</formula>
    </cfRule>
  </conditionalFormatting>
  <dataValidations count="13">
    <dataValidation type="list" allowBlank="1" showInputMessage="1" showErrorMessage="1" sqref="F38" xr:uid="{00000000-0002-0000-0100-000000000000}">
      <formula1>"図面にて指定,タカギにて提案"</formula1>
    </dataValidation>
    <dataValidation type="list" allowBlank="1" showInputMessage="1" showErrorMessage="1" sqref="F43" xr:uid="{00000000-0002-0000-0100-000001000000}">
      <formula1>"HIVP管,PF管,9mmチューブをそのまま露出"</formula1>
    </dataValidation>
    <dataValidation type="list" allowBlank="1" showInputMessage="1" showErrorMessage="1" sqref="F41:F42" xr:uid="{00000000-0002-0000-0100-000002000000}">
      <formula1>"○必要,×不要"</formula1>
    </dataValidation>
    <dataValidation type="list" allowBlank="1" showInputMessage="1" showErrorMessage="1" sqref="F36:I36" xr:uid="{00000000-0002-0000-0100-000003000000}">
      <formula1>"芝用スプリンクラーを使用,点滴チューブスリムを使用,必要無し"</formula1>
    </dataValidation>
    <dataValidation type="list" allowBlank="1" showInputMessage="1" showErrorMessage="1" sqref="F33:I33" xr:uid="{00000000-0002-0000-0100-000004000000}">
      <formula1>"着工前（設計段階）,着工後（工事段階）,竣工済み"</formula1>
    </dataValidation>
    <dataValidation type="list" allowBlank="1" showInputMessage="1" showErrorMessage="1" sqref="F30" xr:uid="{00000000-0002-0000-0100-000005000000}">
      <formula1>$AE$6:$AE$54</formula1>
    </dataValidation>
    <dataValidation type="list" allowBlank="1" showInputMessage="1" showErrorMessage="1" sqref="F31:G31" xr:uid="{00000000-0002-0000-0100-000006000000}">
      <formula1>"アパート,戸建,戸建展示場,マンション,その他"</formula1>
    </dataValidation>
    <dataValidation type="list" allowBlank="1" showInputMessage="1" showErrorMessage="1" sqref="F32:G32" xr:uid="{00000000-0002-0000-0100-000007000000}">
      <formula1>"新築,既築"</formula1>
    </dataValidation>
    <dataValidation type="list" allowBlank="1" showInputMessage="1" showErrorMessage="1" sqref="F18:G18" xr:uid="{00000000-0002-0000-0100-000008000000}">
      <formula1>"新規依頼,修正依頼"</formula1>
    </dataValidation>
    <dataValidation type="list" allowBlank="1" showInputMessage="1" showErrorMessage="1" sqref="F35:I35" xr:uid="{00000000-0002-0000-0100-000009000000}">
      <formula1>"HIVP管を使用,PF管を使用,「9mm水やりホース」をそのまま露出"</formula1>
    </dataValidation>
    <dataValidation type="list" allowBlank="1" showInputMessage="1" showErrorMessage="1" sqref="F40:G40" xr:uid="{00000000-0002-0000-0100-00000A000000}">
      <formula1>"立水栓,地下散水栓,埋設BOX収納,立水栓と地下散水栓両方,その他"</formula1>
    </dataValidation>
    <dataValidation type="list" allowBlank="1" showInputMessage="1" showErrorMessage="1" sqref="P2" xr:uid="{00000000-0002-0000-0100-00000B000000}">
      <formula1>"ON,OFF"</formula1>
    </dataValidation>
    <dataValidation type="list" allowBlank="1" showInputMessage="1" showErrorMessage="1" sqref="F15:G15" xr:uid="{00000000-0002-0000-0100-00000C000000}">
      <formula1>"新規依頼,変更依頼"</formula1>
    </dataValidation>
  </dataValidations>
  <hyperlinks>
    <hyperlink ref="J61" r:id="rId1" xr:uid="{00000000-0004-0000-0100-000000000000}"/>
  </hyperlinks>
  <pageMargins left="0.82677165354330717" right="0.23622047244094491" top="0.35433070866141736" bottom="0.35433070866141736" header="0.15748031496062992" footer="0.19685039370078741"/>
  <pageSetup paperSize="9" scale="86" orientation="portrait" r:id="rId2"/>
  <headerFooter>
    <oddFooter>&amp;R&amp;8
01_20180816　　　　　　　　　　　　　　　　　　　　　　　　　　　　　　　　　　　　</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C1" zoomScale="70" zoomScaleNormal="70" workbookViewId="0">
      <selection activeCell="D57" sqref="D57:L57"/>
    </sheetView>
  </sheetViews>
  <sheetFormatPr defaultRowHeight="13.15"/>
  <cols>
    <col min="1" max="28" width="9" customWidth="1"/>
  </cols>
  <sheetData>
    <row r="1" spans="1:28" ht="13.5" customHeight="1">
      <c r="A1" s="1" t="s">
        <v>126</v>
      </c>
      <c r="B1" s="1" t="s">
        <v>127</v>
      </c>
      <c r="C1" s="1" t="s">
        <v>128</v>
      </c>
      <c r="D1" s="1" t="s">
        <v>129</v>
      </c>
      <c r="E1" s="1" t="s">
        <v>14</v>
      </c>
      <c r="F1" s="1" t="s">
        <v>130</v>
      </c>
      <c r="G1" s="1" t="s">
        <v>131</v>
      </c>
      <c r="H1" s="1" t="s">
        <v>132</v>
      </c>
      <c r="I1" s="50" t="s">
        <v>133</v>
      </c>
      <c r="J1" s="2" t="s">
        <v>134</v>
      </c>
      <c r="K1" s="2" t="s">
        <v>135</v>
      </c>
      <c r="L1" s="1" t="s">
        <v>70</v>
      </c>
      <c r="M1" s="1" t="s">
        <v>73</v>
      </c>
      <c r="N1" s="1" t="s">
        <v>136</v>
      </c>
      <c r="O1" s="1" t="s">
        <v>77</v>
      </c>
      <c r="P1" s="2" t="s">
        <v>137</v>
      </c>
      <c r="Q1" s="1" t="s">
        <v>138</v>
      </c>
      <c r="R1" s="1" t="s">
        <v>83</v>
      </c>
      <c r="S1" s="1" t="s">
        <v>86</v>
      </c>
      <c r="T1" s="1" t="s">
        <v>139</v>
      </c>
      <c r="U1" s="1" t="s">
        <v>91</v>
      </c>
      <c r="V1" s="1" t="s">
        <v>140</v>
      </c>
      <c r="W1" s="1" t="s">
        <v>96</v>
      </c>
      <c r="X1" s="1" t="s">
        <v>141</v>
      </c>
      <c r="Y1" s="1" t="s">
        <v>142</v>
      </c>
      <c r="Z1" s="1" t="s">
        <v>143</v>
      </c>
      <c r="AA1" s="1" t="s">
        <v>144</v>
      </c>
      <c r="AB1" s="1" t="s">
        <v>145</v>
      </c>
    </row>
    <row r="2" spans="1:28">
      <c r="A2" s="1">
        <f>入力用シート!F7</f>
        <v>0</v>
      </c>
      <c r="B2" s="1">
        <f>入力用シート!F8</f>
        <v>0</v>
      </c>
      <c r="C2" s="1">
        <f>入力用シート!F9</f>
        <v>0</v>
      </c>
      <c r="D2" s="1">
        <f>入力用シート!F10</f>
        <v>0</v>
      </c>
      <c r="E2" s="1">
        <f>入力用シート!K7</f>
        <v>0</v>
      </c>
      <c r="F2" s="1">
        <f>入力用シート!K8</f>
        <v>0</v>
      </c>
      <c r="G2" s="1">
        <f>入力用シート!K9</f>
        <v>0</v>
      </c>
      <c r="H2" s="1">
        <f>入力用シート!K10</f>
        <v>0</v>
      </c>
      <c r="I2" s="1">
        <f>入力用シート!F15</f>
        <v>0</v>
      </c>
      <c r="J2" s="1">
        <f>入力用シート!K15</f>
        <v>0</v>
      </c>
      <c r="K2" s="3">
        <f>入力用シート!F23</f>
        <v>0</v>
      </c>
      <c r="L2" s="1">
        <f>入力用シート!F27</f>
        <v>0</v>
      </c>
      <c r="M2" s="1">
        <f>入力用シート!F28</f>
        <v>0</v>
      </c>
      <c r="N2" s="1">
        <f>入力用シート!F29</f>
        <v>0</v>
      </c>
      <c r="O2" s="1">
        <f>入力用シート!F30</f>
        <v>0</v>
      </c>
      <c r="P2" s="1">
        <f>入力用シート!F32</f>
        <v>0</v>
      </c>
      <c r="Q2" s="1">
        <f>入力用シート!F31</f>
        <v>0</v>
      </c>
      <c r="R2" s="1">
        <f>入力用シート!F33</f>
        <v>0</v>
      </c>
      <c r="S2" s="1">
        <f>入力用シート!F35</f>
        <v>0</v>
      </c>
      <c r="T2" s="1">
        <f>入力用シート!F36</f>
        <v>0</v>
      </c>
      <c r="U2" s="1">
        <f>入力用シート!F38</f>
        <v>0</v>
      </c>
      <c r="V2" s="1">
        <f>入力用シート!F39</f>
        <v>0</v>
      </c>
      <c r="W2" s="1">
        <f>入力用シート!F40</f>
        <v>0</v>
      </c>
      <c r="X2" s="1">
        <f>入力用シート!F41</f>
        <v>0</v>
      </c>
      <c r="Y2" s="1">
        <f>入力用シート!F42</f>
        <v>0</v>
      </c>
      <c r="Z2" s="1">
        <f>入力用シート!F44</f>
        <v>0</v>
      </c>
      <c r="AA2" s="1">
        <f>入力用シート!F12</f>
        <v>0</v>
      </c>
      <c r="AB2" s="1">
        <f>入力用シート!K12</f>
        <v>0</v>
      </c>
    </row>
    <row r="5" spans="1:28">
      <c r="A5" t="s">
        <v>146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57" sqref="D57:L57"/>
    </sheetView>
  </sheetViews>
  <sheetFormatPr defaultRowHeight="13.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4"/>
  <sheetViews>
    <sheetView workbookViewId="0">
      <selection activeCell="D57" sqref="D57:L57"/>
    </sheetView>
  </sheetViews>
  <sheetFormatPr defaultRowHeight="13.15"/>
  <sheetData>
    <row r="3" spans="1:1">
      <c r="A3" t="s">
        <v>147</v>
      </c>
    </row>
    <row r="4" spans="1:1">
      <c r="A4" t="s">
        <v>148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4E3B42B3EFB774AB9193CC46451D8F3" ma:contentTypeVersion="0" ma:contentTypeDescription="新しいドキュメントを作成します。" ma:contentTypeScope="" ma:versionID="044f5931d282408fc965da818a0b6111">
  <xsd:schema xmlns:xsd="http://www.w3.org/2001/XMLSchema" xmlns:xs="http://www.w3.org/2001/XMLSchema" xmlns:p="http://schemas.microsoft.com/office/2006/metadata/properties" targetNamespace="http://schemas.microsoft.com/office/2006/metadata/properties" ma:root="true" ma:fieldsID="f9974ba431af1fc2c4108280050391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AC342-D390-418C-B9EA-4AB4E4254F19}"/>
</file>

<file path=customXml/itemProps2.xml><?xml version="1.0" encoding="utf-8"?>
<ds:datastoreItem xmlns:ds="http://schemas.openxmlformats.org/officeDocument/2006/customXml" ds:itemID="{43CACA60-D288-4834-AE60-9990E5EDC9ED}"/>
</file>

<file path=customXml/itemProps3.xml><?xml version="1.0" encoding="utf-8"?>
<ds:datastoreItem xmlns:ds="http://schemas.openxmlformats.org/officeDocument/2006/customXml" ds:itemID="{5D04C7A0-9BF0-4976-B53A-E52B6A876E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Yuichi Hattori</cp:lastModifiedBy>
  <cp:revision/>
  <dcterms:created xsi:type="dcterms:W3CDTF">2016-11-16T00:09:20Z</dcterms:created>
  <dcterms:modified xsi:type="dcterms:W3CDTF">2021-12-16T09:26:28Z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0x01010054E3B42B3EFB774AB9193CC46451D8F3</vt:lpwstr>
  </property>
</Properties>
</file>